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91" windowWidth="12120" windowHeight="8190" tabRatio="601" activeTab="0"/>
  </bookViews>
  <sheets>
    <sheet name="PRIORYTET 12-10-06" sheetId="1" r:id="rId1"/>
  </sheets>
  <definedNames>
    <definedName name="_xlnm.Print_Area" localSheetId="0">'PRIORYTET 12-10-06'!$A$1:$AG$57</definedName>
    <definedName name="_xlnm.Print_Titles" localSheetId="0">'PRIORYTET 12-10-06'!$9:$15</definedName>
  </definedNames>
  <calcPr fullCalcOnLoad="1"/>
</workbook>
</file>

<file path=xl/sharedStrings.xml><?xml version="1.0" encoding="utf-8"?>
<sst xmlns="http://schemas.openxmlformats.org/spreadsheetml/2006/main" count="144" uniqueCount="93">
  <si>
    <t>Nazwa zadania</t>
  </si>
  <si>
    <t>2008 r.</t>
  </si>
  <si>
    <t xml:space="preserve"> fundusze strukturalne </t>
  </si>
  <si>
    <t>fundusze strukturalne</t>
  </si>
  <si>
    <t>Nakłady i struktura finansowa programu w poszczególnych latach</t>
  </si>
  <si>
    <t>2009 r.</t>
  </si>
  <si>
    <t>2010 r.</t>
  </si>
  <si>
    <t>łączne nakłady w 2008 r.</t>
  </si>
  <si>
    <t>2011 r.</t>
  </si>
  <si>
    <t>łączne nakłady w 2011r.</t>
  </si>
  <si>
    <t>łączne nakłady w 2010 r.</t>
  </si>
  <si>
    <t>łączne nakłady w 2009 r.</t>
  </si>
  <si>
    <t>2012 r.</t>
  </si>
  <si>
    <t>łączne nakłady w 2012 r.</t>
  </si>
  <si>
    <t>2013 r.</t>
  </si>
  <si>
    <t>łączne nakłady w 2013 r.</t>
  </si>
  <si>
    <t xml:space="preserve">budżet powiatu         </t>
  </si>
  <si>
    <t>budżet powiatu</t>
  </si>
  <si>
    <t xml:space="preserve">inne </t>
  </si>
  <si>
    <t>inne</t>
  </si>
  <si>
    <t>Infrastruktura drogowa</t>
  </si>
  <si>
    <t>1.</t>
  </si>
  <si>
    <t>ZDP</t>
  </si>
  <si>
    <t>2.</t>
  </si>
  <si>
    <t>Budowa drogi nr 3186D Bożnowice - Wigancice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</si>
  <si>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</si>
  <si>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</si>
  <si>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</si>
  <si>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</si>
  <si>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</si>
  <si>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</si>
  <si>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</si>
  <si>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</si>
  <si>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</si>
  <si>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</si>
  <si>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</si>
  <si>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</si>
  <si>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</si>
  <si>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</si>
  <si>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</si>
  <si>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</si>
  <si>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</si>
  <si>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</si>
  <si>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</si>
  <si>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Infrastruktura edukacyjna</t>
  </si>
  <si>
    <t>SP ZOZ Pomoc Doraźna</t>
  </si>
  <si>
    <t>ZSP w Ziębicach</t>
  </si>
  <si>
    <t xml:space="preserve">ZSP w Ząbkowicach Ślaskich </t>
  </si>
  <si>
    <t>DWD w Bardzie</t>
  </si>
  <si>
    <t>Starostwo Powiatowe</t>
  </si>
  <si>
    <t>E-urząd</t>
  </si>
  <si>
    <t>Administracja publiczna</t>
  </si>
  <si>
    <t>Nakłady w latach 2008-2013 w tym:</t>
  </si>
  <si>
    <t>Wieloletni Program Inwestycyjny Powiatu Ząbkowickiego na lata 2008-2013</t>
  </si>
  <si>
    <t>Jednostka realizująca zadanie lub koordynująca wykonywanie zadania</t>
  </si>
  <si>
    <t>Łącznie nakłady w latach 2008-2013</t>
  </si>
  <si>
    <t>L.p.</t>
  </si>
  <si>
    <t>Dostosowanie obiektu przy ul. Melioracyjnej 4  w Ząbkowicach Śląskich do potrzeb SP ZOZ Pomoc Doraźna  i Centrum Powiadamiania Ratunkowego</t>
  </si>
  <si>
    <t>Dostosowanie obiektu przy   ul. Bohaterów Getta 37 w Ząbkowicach Śląskich do potrzeb siedziby Starostwa Powiatowego</t>
  </si>
  <si>
    <t>Infrastruktura  bezpieczeństwa                                i ochrony zdrowia</t>
  </si>
  <si>
    <t>Rady Powiatu Ząbkowickiego</t>
  </si>
  <si>
    <t>Załącznik do uchwały nr ………………</t>
  </si>
  <si>
    <t>Przebudowa drogi nr 3070D granica powiatu - Targowica - Ciepłowody</t>
  </si>
  <si>
    <t>Przebudowa drogi nr 3177D Stolec - Kamieniec Ząbkowicki</t>
  </si>
  <si>
    <t>Przebudowa drogi nr 3199 D Pomianów Górny - Chałupki</t>
  </si>
  <si>
    <t>Przebudowa drogi nr 3170D Ciepłowody - Stary Henryków</t>
  </si>
  <si>
    <t>Przebudowa drogi nr 3198D Pomianów Dolny - Lubiatów</t>
  </si>
  <si>
    <t>Przebudowadrogi nr 3168D Dobrzenice-Brochocin</t>
  </si>
  <si>
    <t>Przebudowa drogi nr 3191D Ziębice - Starczówek</t>
  </si>
  <si>
    <t>Przebudowa drogi nr 3161D Zwrócona - Brodziszów - granica powiatu</t>
  </si>
  <si>
    <t>Przebudowa drogi nr 3204D Targowica - Janówka</t>
  </si>
  <si>
    <t>Przebudowa drogi nr 3154D Olbrachcice - Tarnów</t>
  </si>
  <si>
    <t>Przebudowa drogi nr 3193D Błotnica - droga krajowa nr 46</t>
  </si>
  <si>
    <t>Przebudowa drogi nr 3187D Dębowiec - Osina Wielka</t>
  </si>
  <si>
    <t>Przebudowa drogi nr 3193D Doboszowice - droga 382</t>
  </si>
  <si>
    <t>Przebudowa drogi nr 3170D Skalice - Jasienica</t>
  </si>
  <si>
    <t>Zintegrowany System Ratownictwa w obszarze przygranicznym - współpraca i doposażenie jednostek straży pożarnej</t>
  </si>
  <si>
    <t xml:space="preserve">Przebudowa drogi nr 3187D Starczówek - Niedźwiedź </t>
  </si>
  <si>
    <t>Przebudowa drogi nr 3189D Ziębice - Dębowiec</t>
  </si>
  <si>
    <t>Przebudowa drogi nr 3201D Błotnica - granica województwa</t>
  </si>
  <si>
    <t>Poprawa dostępności komunikacyjnej Twierdzy Srebrnogórskiej - przebudowa drogi nr 3149 D (droga nr 8 - Budzów)</t>
  </si>
  <si>
    <t>Modernizacja środków transportu sanitarnego Samodzielnego Publicznego Zakładu Opieki Zdrowotnej -Pomoc Doraźna w Ząbkowicach Śląskich</t>
  </si>
  <si>
    <t>z dnia …………………</t>
  </si>
  <si>
    <t xml:space="preserve">Poprawa dostępności komunikacyjnej Opactwa Cysterskiego w Henrykowie - przebudowa dróg nr 3174 D i 3183 D (Ząbkowice Śląskie - Henryków) </t>
  </si>
  <si>
    <t>Przebudowa drogi powiatowej nr 3189D m. Dębowiec, Powiat Ząbkowicki, Gmina Ziębice</t>
  </si>
  <si>
    <t>Przebudowa boiska wielofunkcyjnego przy ZSP nr 2 w Ząbkowicach Sląskich</t>
  </si>
  <si>
    <t>Budowa luku windowego i instalacja windy w ZSP nr 2 w Ząbkowicach Śląskich</t>
  </si>
  <si>
    <t>Budowa hali sportowej wraz z infrastrukturą towarzyszącą przy Zespole Szkół Ponadgimnazialnych w Ziębicach</t>
  </si>
  <si>
    <t>Infrastruktura służąca ochronie środowiska</t>
  </si>
  <si>
    <t>Modernizacja  budynku ZSP w Ząbkowicach Śląskich</t>
  </si>
  <si>
    <t>Modernizacja Domu Wczasów Dziecięcych w Bardzie</t>
  </si>
  <si>
    <t>* Jednostki objęte programem termomodernizacji: ZSP w Ziębicach, ZSP nr 2 w Ząbkowicach Śląskich, SOSW w Ząbkowicach Śląskich, DWD w Bardzie, ZSP w Kamieńcu Ząbkowickiem, Starostwo Powiatowe w Ząbkowicach Śląskich</t>
  </si>
  <si>
    <t xml:space="preserve">Termomodernizacja obiektów Powiatu Ząbkowickiego w celu zmniejszenia zużycia energii*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</si>
</sst>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\ _z_ł_-;\-* #,##0.000\ _z_ł_-;_-* &quot;-&quot;???\ _z_ł_-;_-@_-"/>
    <numFmt numFmtId="170" formatCode="0.0000"/>
    <numFmt numFmtId="171" formatCode="0.000"/>
    <numFmt numFmtId="172" formatCode="_-* #,##0.0\ _z_ł_-;\-* #,##0.0\ _z_ł_-;_-* &quot;-&quot;??\ _z_ł_-;_-@_-"/>
    <numFmt numFmtId="173" formatCode="_-* #,##0.0000\ _z_ł_-;\-* #,##0.0000\ _z_ł_-;_-* &quot;-&quot;??\ _z_ł_-;_-@_-"/>
    <numFmt numFmtId="174" formatCode="[$€-2]\ #,##0.00_);[Red]\([$€-2]\ #,##0.00\)"/>
  </numFmts>
  <fonts count="59">
    <font>
      <sz val="10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8"/>
      <name val="Arial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8"/>
      <color indexed="8"/>
      <name val="Arial CE"/>
      <family val="2"/>
    </font>
    <font>
      <sz val="18"/>
      <name val="Arial CE"/>
      <family val="0"/>
    </font>
    <font>
      <b/>
      <sz val="24"/>
      <color indexed="8"/>
      <name val="Arial"/>
      <family val="2"/>
    </font>
    <font>
      <sz val="14"/>
      <color indexed="10"/>
      <name val="Arial CE"/>
      <family val="2"/>
    </font>
    <font>
      <sz val="11"/>
      <color indexed="10"/>
      <name val="Arial CE"/>
      <family val="2"/>
    </font>
    <font>
      <sz val="14"/>
      <name val="Arial"/>
      <family val="2"/>
    </font>
    <font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3" fontId="15" fillId="33" borderId="14" xfId="0" applyNumberFormat="1" applyFont="1" applyFill="1" applyBorder="1" applyAlignment="1">
      <alignment horizontal="right" vertical="center"/>
    </xf>
    <xf numFmtId="3" fontId="15" fillId="35" borderId="12" xfId="0" applyNumberFormat="1" applyFont="1" applyFill="1" applyBorder="1" applyAlignment="1">
      <alignment horizontal="right" vertical="center"/>
    </xf>
    <xf numFmtId="3" fontId="15" fillId="33" borderId="12" xfId="0" applyNumberFormat="1" applyFont="1" applyFill="1" applyBorder="1" applyAlignment="1">
      <alignment horizontal="right" vertical="center"/>
    </xf>
    <xf numFmtId="3" fontId="15" fillId="33" borderId="13" xfId="0" applyNumberFormat="1" applyFont="1" applyFill="1" applyBorder="1" applyAlignment="1">
      <alignment horizontal="right" vertical="center"/>
    </xf>
    <xf numFmtId="3" fontId="16" fillId="33" borderId="15" xfId="0" applyNumberFormat="1" applyFont="1" applyFill="1" applyBorder="1" applyAlignment="1">
      <alignment horizontal="right" vertical="center"/>
    </xf>
    <xf numFmtId="3" fontId="15" fillId="35" borderId="16" xfId="0" applyNumberFormat="1" applyFont="1" applyFill="1" applyBorder="1" applyAlignment="1">
      <alignment horizontal="right" vertical="center"/>
    </xf>
    <xf numFmtId="3" fontId="15" fillId="33" borderId="17" xfId="0" applyNumberFormat="1" applyFont="1" applyFill="1" applyBorder="1" applyAlignment="1">
      <alignment horizontal="right" vertical="center"/>
    </xf>
    <xf numFmtId="3" fontId="15" fillId="33" borderId="18" xfId="0" applyNumberFormat="1" applyFont="1" applyFill="1" applyBorder="1" applyAlignment="1">
      <alignment horizontal="right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left" vertical="center" wrapText="1"/>
    </xf>
    <xf numFmtId="0" fontId="15" fillId="33" borderId="21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5" fillId="35" borderId="17" xfId="0" applyNumberFormat="1" applyFont="1" applyFill="1" applyBorder="1" applyAlignment="1">
      <alignment horizontal="right" vertical="center"/>
    </xf>
    <xf numFmtId="3" fontId="15" fillId="33" borderId="16" xfId="0" applyNumberFormat="1" applyFont="1" applyFill="1" applyBorder="1" applyAlignment="1">
      <alignment horizontal="right" vertical="center"/>
    </xf>
    <xf numFmtId="3" fontId="15" fillId="33" borderId="22" xfId="0" applyNumberFormat="1" applyFont="1" applyFill="1" applyBorder="1" applyAlignment="1">
      <alignment horizontal="right" vertical="center"/>
    </xf>
    <xf numFmtId="3" fontId="15" fillId="33" borderId="15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3" fontId="18" fillId="36" borderId="0" xfId="0" applyNumberFormat="1" applyFont="1" applyFill="1" applyBorder="1" applyAlignment="1">
      <alignment horizontal="right" vertical="center"/>
    </xf>
    <xf numFmtId="3" fontId="18" fillId="36" borderId="1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3" fontId="15" fillId="33" borderId="15" xfId="0" applyNumberFormat="1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left" vertical="center" wrapText="1"/>
    </xf>
    <xf numFmtId="3" fontId="15" fillId="33" borderId="23" xfId="0" applyNumberFormat="1" applyFont="1" applyFill="1" applyBorder="1" applyAlignment="1">
      <alignment horizontal="right" vertical="center"/>
    </xf>
    <xf numFmtId="3" fontId="15" fillId="33" borderId="19" xfId="0" applyNumberFormat="1" applyFont="1" applyFill="1" applyBorder="1" applyAlignment="1">
      <alignment horizontal="right" vertical="center"/>
    </xf>
    <xf numFmtId="3" fontId="9" fillId="35" borderId="24" xfId="0" applyNumberFormat="1" applyFont="1" applyFill="1" applyBorder="1" applyAlignment="1">
      <alignment horizontal="right" vertical="center"/>
    </xf>
    <xf numFmtId="3" fontId="9" fillId="35" borderId="25" xfId="0" applyNumberFormat="1" applyFont="1" applyFill="1" applyBorder="1" applyAlignment="1">
      <alignment horizontal="right" vertical="center"/>
    </xf>
    <xf numFmtId="3" fontId="9" fillId="35" borderId="26" xfId="0" applyNumberFormat="1" applyFont="1" applyFill="1" applyBorder="1" applyAlignment="1">
      <alignment horizontal="right" vertical="center"/>
    </xf>
    <xf numFmtId="3" fontId="15" fillId="35" borderId="15" xfId="0" applyNumberFormat="1" applyFont="1" applyFill="1" applyBorder="1" applyAlignment="1">
      <alignment horizontal="right" vertical="center"/>
    </xf>
    <xf numFmtId="3" fontId="15" fillId="35" borderId="15" xfId="0" applyNumberFormat="1" applyFont="1" applyFill="1" applyBorder="1" applyAlignment="1">
      <alignment horizontal="right" vertical="center"/>
    </xf>
    <xf numFmtId="0" fontId="9" fillId="35" borderId="27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 wrapText="1"/>
    </xf>
    <xf numFmtId="3" fontId="19" fillId="36" borderId="30" xfId="0" applyNumberFormat="1" applyFont="1" applyFill="1" applyBorder="1" applyAlignment="1">
      <alignment horizontal="right" vertical="center"/>
    </xf>
    <xf numFmtId="3" fontId="15" fillId="33" borderId="22" xfId="0" applyNumberFormat="1" applyFont="1" applyFill="1" applyBorder="1" applyAlignment="1">
      <alignment horizontal="right" vertical="center"/>
    </xf>
    <xf numFmtId="3" fontId="19" fillId="33" borderId="19" xfId="0" applyNumberFormat="1" applyFont="1" applyFill="1" applyBorder="1" applyAlignment="1">
      <alignment horizontal="right" vertical="center"/>
    </xf>
    <xf numFmtId="0" fontId="19" fillId="35" borderId="20" xfId="0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center" vertical="center"/>
    </xf>
    <xf numFmtId="3" fontId="15" fillId="35" borderId="17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wrapText="1"/>
    </xf>
    <xf numFmtId="0" fontId="15" fillId="37" borderId="0" xfId="0" applyFont="1" applyFill="1" applyBorder="1" applyAlignment="1">
      <alignment horizontal="center" wrapText="1"/>
    </xf>
    <xf numFmtId="0" fontId="15" fillId="37" borderId="32" xfId="0" applyFont="1" applyFill="1" applyBorder="1" applyAlignment="1">
      <alignment horizontal="center" wrapText="1"/>
    </xf>
    <xf numFmtId="0" fontId="15" fillId="37" borderId="33" xfId="0" applyFont="1" applyFill="1" applyBorder="1" applyAlignment="1">
      <alignment horizontal="center" wrapText="1"/>
    </xf>
    <xf numFmtId="0" fontId="15" fillId="37" borderId="0" xfId="0" applyFont="1" applyFill="1" applyBorder="1" applyAlignment="1">
      <alignment horizontal="center" vertical="center"/>
    </xf>
    <xf numFmtId="0" fontId="23" fillId="37" borderId="34" xfId="0" applyFont="1" applyFill="1" applyBorder="1" applyAlignment="1">
      <alignment horizontal="center" vertical="center"/>
    </xf>
    <xf numFmtId="0" fontId="23" fillId="37" borderId="35" xfId="0" applyFont="1" applyFill="1" applyBorder="1" applyAlignment="1">
      <alignment horizontal="center" vertical="center"/>
    </xf>
    <xf numFmtId="0" fontId="23" fillId="37" borderId="36" xfId="0" applyFont="1" applyFill="1" applyBorder="1" applyAlignment="1">
      <alignment horizontal="center" vertical="center"/>
    </xf>
    <xf numFmtId="0" fontId="23" fillId="37" borderId="37" xfId="0" applyFont="1" applyFill="1" applyBorder="1" applyAlignment="1">
      <alignment horizontal="center" vertical="center"/>
    </xf>
    <xf numFmtId="0" fontId="23" fillId="37" borderId="38" xfId="0" applyFont="1" applyFill="1" applyBorder="1" applyAlignment="1">
      <alignment horizontal="center" vertical="center"/>
    </xf>
    <xf numFmtId="3" fontId="15" fillId="38" borderId="39" xfId="0" applyNumberFormat="1" applyFont="1" applyFill="1" applyBorder="1" applyAlignment="1">
      <alignment horizontal="right" vertical="center"/>
    </xf>
    <xf numFmtId="3" fontId="15" fillId="36" borderId="30" xfId="0" applyNumberFormat="1" applyFont="1" applyFill="1" applyBorder="1" applyAlignment="1">
      <alignment horizontal="right" vertical="center"/>
    </xf>
    <xf numFmtId="3" fontId="15" fillId="36" borderId="40" xfId="0" applyNumberFormat="1" applyFont="1" applyFill="1" applyBorder="1" applyAlignment="1">
      <alignment horizontal="right" vertical="center"/>
    </xf>
    <xf numFmtId="3" fontId="15" fillId="36" borderId="39" xfId="0" applyNumberFormat="1" applyFont="1" applyFill="1" applyBorder="1" applyAlignment="1">
      <alignment horizontal="right" vertical="center"/>
    </xf>
    <xf numFmtId="3" fontId="15" fillId="38" borderId="30" xfId="0" applyNumberFormat="1" applyFont="1" applyFill="1" applyBorder="1" applyAlignment="1">
      <alignment horizontal="right" vertical="center"/>
    </xf>
    <xf numFmtId="164" fontId="16" fillId="34" borderId="15" xfId="0" applyNumberFormat="1" applyFont="1" applyFill="1" applyBorder="1" applyAlignment="1">
      <alignment horizontal="center" vertical="center"/>
    </xf>
    <xf numFmtId="164" fontId="16" fillId="34" borderId="16" xfId="0" applyNumberFormat="1" applyFont="1" applyFill="1" applyBorder="1" applyAlignment="1">
      <alignment horizontal="center" vertical="center"/>
    </xf>
    <xf numFmtId="164" fontId="16" fillId="34" borderId="22" xfId="0" applyNumberFormat="1" applyFont="1" applyFill="1" applyBorder="1" applyAlignment="1">
      <alignment horizontal="center" vertical="center"/>
    </xf>
    <xf numFmtId="3" fontId="16" fillId="33" borderId="22" xfId="0" applyNumberFormat="1" applyFont="1" applyFill="1" applyBorder="1" applyAlignment="1">
      <alignment horizontal="right" vertical="center"/>
    </xf>
    <xf numFmtId="3" fontId="15" fillId="33" borderId="41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left" wrapText="1"/>
    </xf>
    <xf numFmtId="0" fontId="15" fillId="33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3" fontId="16" fillId="33" borderId="19" xfId="0" applyNumberFormat="1" applyFont="1" applyFill="1" applyBorder="1" applyAlignment="1">
      <alignment horizontal="right" vertical="center"/>
    </xf>
    <xf numFmtId="3" fontId="15" fillId="35" borderId="42" xfId="0" applyNumberFormat="1" applyFont="1" applyFill="1" applyBorder="1" applyAlignment="1">
      <alignment horizontal="right" vertical="center"/>
    </xf>
    <xf numFmtId="3" fontId="15" fillId="33" borderId="42" xfId="0" applyNumberFormat="1" applyFont="1" applyFill="1" applyBorder="1" applyAlignment="1">
      <alignment horizontal="right" vertical="center"/>
    </xf>
    <xf numFmtId="3" fontId="15" fillId="35" borderId="43" xfId="0" applyNumberFormat="1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3" fontId="15" fillId="35" borderId="20" xfId="0" applyNumberFormat="1" applyFont="1" applyFill="1" applyBorder="1" applyAlignment="1">
      <alignment horizontal="right" vertical="center"/>
    </xf>
    <xf numFmtId="3" fontId="16" fillId="33" borderId="44" xfId="0" applyNumberFormat="1" applyFont="1" applyFill="1" applyBorder="1" applyAlignment="1">
      <alignment horizontal="right" vertical="center"/>
    </xf>
    <xf numFmtId="3" fontId="15" fillId="33" borderId="45" xfId="0" applyNumberFormat="1" applyFont="1" applyFill="1" applyBorder="1" applyAlignment="1">
      <alignment horizontal="right" vertical="center"/>
    </xf>
    <xf numFmtId="3" fontId="15" fillId="35" borderId="12" xfId="0" applyNumberFormat="1" applyFont="1" applyFill="1" applyBorder="1" applyAlignment="1">
      <alignment horizontal="right" vertical="center"/>
    </xf>
    <xf numFmtId="3" fontId="15" fillId="33" borderId="12" xfId="0" applyNumberFormat="1" applyFont="1" applyFill="1" applyBorder="1" applyAlignment="1">
      <alignment horizontal="right" vertical="center"/>
    </xf>
    <xf numFmtId="0" fontId="15" fillId="33" borderId="16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3" fontId="15" fillId="33" borderId="17" xfId="0" applyNumberFormat="1" applyFont="1" applyFill="1" applyBorder="1" applyAlignment="1">
      <alignment horizontal="right" vertical="center"/>
    </xf>
    <xf numFmtId="3" fontId="15" fillId="35" borderId="16" xfId="0" applyNumberFormat="1" applyFont="1" applyFill="1" applyBorder="1" applyAlignment="1">
      <alignment horizontal="right" vertical="center"/>
    </xf>
    <xf numFmtId="3" fontId="16" fillId="34" borderId="44" xfId="0" applyNumberFormat="1" applyFont="1" applyFill="1" applyBorder="1" applyAlignment="1">
      <alignment horizontal="right" vertical="center"/>
    </xf>
    <xf numFmtId="3" fontId="16" fillId="34" borderId="46" xfId="0" applyNumberFormat="1" applyFont="1" applyFill="1" applyBorder="1" applyAlignment="1">
      <alignment horizontal="right" vertical="center"/>
    </xf>
    <xf numFmtId="3" fontId="16" fillId="34" borderId="47" xfId="0" applyNumberFormat="1" applyFont="1" applyFill="1" applyBorder="1" applyAlignment="1">
      <alignment horizontal="right" vertical="center"/>
    </xf>
    <xf numFmtId="3" fontId="16" fillId="34" borderId="42" xfId="0" applyNumberFormat="1" applyFont="1" applyFill="1" applyBorder="1" applyAlignment="1">
      <alignment horizontal="right" vertical="center"/>
    </xf>
    <xf numFmtId="3" fontId="16" fillId="34" borderId="48" xfId="0" applyNumberFormat="1" applyFont="1" applyFill="1" applyBorder="1" applyAlignment="1">
      <alignment horizontal="right" vertical="center"/>
    </xf>
    <xf numFmtId="0" fontId="15" fillId="33" borderId="16" xfId="0" applyFont="1" applyFill="1" applyBorder="1" applyAlignment="1">
      <alignment horizontal="left" vertical="center" wrapText="1"/>
    </xf>
    <xf numFmtId="0" fontId="15" fillId="33" borderId="42" xfId="0" applyFont="1" applyFill="1" applyBorder="1" applyAlignment="1">
      <alignment horizontal="left" vertical="center" wrapText="1"/>
    </xf>
    <xf numFmtId="3" fontId="15" fillId="35" borderId="19" xfId="0" applyNumberFormat="1" applyFont="1" applyFill="1" applyBorder="1" applyAlignment="1">
      <alignment horizontal="right" vertical="center"/>
    </xf>
    <xf numFmtId="3" fontId="15" fillId="33" borderId="12" xfId="0" applyNumberFormat="1" applyFont="1" applyFill="1" applyBorder="1" applyAlignment="1">
      <alignment vertical="center"/>
    </xf>
    <xf numFmtId="3" fontId="15" fillId="33" borderId="13" xfId="0" applyNumberFormat="1" applyFont="1" applyFill="1" applyBorder="1" applyAlignment="1">
      <alignment horizontal="center" vertical="center"/>
    </xf>
    <xf numFmtId="3" fontId="15" fillId="33" borderId="19" xfId="0" applyNumberFormat="1" applyFont="1" applyFill="1" applyBorder="1" applyAlignment="1">
      <alignment vertical="center"/>
    </xf>
    <xf numFmtId="3" fontId="15" fillId="35" borderId="42" xfId="0" applyNumberFormat="1" applyFont="1" applyFill="1" applyBorder="1" applyAlignment="1">
      <alignment vertical="center"/>
    </xf>
    <xf numFmtId="3" fontId="15" fillId="33" borderId="42" xfId="0" applyNumberFormat="1" applyFont="1" applyFill="1" applyBorder="1" applyAlignment="1">
      <alignment vertical="center"/>
    </xf>
    <xf numFmtId="3" fontId="15" fillId="33" borderId="13" xfId="0" applyNumberFormat="1" applyFont="1" applyFill="1" applyBorder="1" applyAlignment="1">
      <alignment vertical="center"/>
    </xf>
    <xf numFmtId="3" fontId="15" fillId="35" borderId="12" xfId="0" applyNumberFormat="1" applyFont="1" applyFill="1" applyBorder="1" applyAlignment="1">
      <alignment vertical="center"/>
    </xf>
    <xf numFmtId="3" fontId="15" fillId="33" borderId="48" xfId="0" applyNumberFormat="1" applyFont="1" applyFill="1" applyBorder="1" applyAlignment="1">
      <alignment vertical="center"/>
    </xf>
    <xf numFmtId="0" fontId="15" fillId="33" borderId="49" xfId="0" applyFont="1" applyFill="1" applyBorder="1" applyAlignment="1">
      <alignment horizontal="center" vertical="center" wrapText="1"/>
    </xf>
    <xf numFmtId="3" fontId="15" fillId="35" borderId="19" xfId="0" applyNumberFormat="1" applyFont="1" applyFill="1" applyBorder="1" applyAlignment="1">
      <alignment vertical="center"/>
    </xf>
    <xf numFmtId="0" fontId="15" fillId="33" borderId="50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3" fontId="15" fillId="35" borderId="15" xfId="0" applyNumberFormat="1" applyFont="1" applyFill="1" applyBorder="1" applyAlignment="1">
      <alignment vertical="center"/>
    </xf>
    <xf numFmtId="3" fontId="15" fillId="33" borderId="16" xfId="0" applyNumberFormat="1" applyFont="1" applyFill="1" applyBorder="1" applyAlignment="1">
      <alignment vertical="center"/>
    </xf>
    <xf numFmtId="3" fontId="15" fillId="33" borderId="22" xfId="0" applyNumberFormat="1" applyFont="1" applyFill="1" applyBorder="1" applyAlignment="1">
      <alignment vertical="center"/>
    </xf>
    <xf numFmtId="3" fontId="15" fillId="33" borderId="15" xfId="0" applyNumberFormat="1" applyFont="1" applyFill="1" applyBorder="1" applyAlignment="1">
      <alignment vertical="center"/>
    </xf>
    <xf numFmtId="3" fontId="15" fillId="35" borderId="14" xfId="0" applyNumberFormat="1" applyFont="1" applyFill="1" applyBorder="1" applyAlignment="1">
      <alignment vertical="center"/>
    </xf>
    <xf numFmtId="3" fontId="15" fillId="33" borderId="14" xfId="0" applyNumberFormat="1" applyFont="1" applyFill="1" applyBorder="1" applyAlignment="1">
      <alignment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3" fontId="15" fillId="35" borderId="14" xfId="0" applyNumberFormat="1" applyFont="1" applyFill="1" applyBorder="1" applyAlignment="1">
      <alignment horizontal="right" vertical="center"/>
    </xf>
    <xf numFmtId="3" fontId="15" fillId="33" borderId="14" xfId="0" applyNumberFormat="1" applyFont="1" applyFill="1" applyBorder="1" applyAlignment="1">
      <alignment horizontal="right" vertical="center"/>
    </xf>
    <xf numFmtId="3" fontId="16" fillId="34" borderId="49" xfId="0" applyNumberFormat="1" applyFont="1" applyFill="1" applyBorder="1" applyAlignment="1">
      <alignment horizontal="right" vertical="center"/>
    </xf>
    <xf numFmtId="3" fontId="16" fillId="34" borderId="15" xfId="0" applyNumberFormat="1" applyFont="1" applyFill="1" applyBorder="1" applyAlignment="1">
      <alignment horizontal="right" vertical="center"/>
    </xf>
    <xf numFmtId="3" fontId="16" fillId="34" borderId="16" xfId="0" applyNumberFormat="1" applyFont="1" applyFill="1" applyBorder="1" applyAlignment="1">
      <alignment horizontal="right" vertical="center"/>
    </xf>
    <xf numFmtId="3" fontId="16" fillId="34" borderId="22" xfId="0" applyNumberFormat="1" applyFont="1" applyFill="1" applyBorder="1" applyAlignment="1">
      <alignment horizontal="right" vertical="center"/>
    </xf>
    <xf numFmtId="3" fontId="16" fillId="34" borderId="52" xfId="0" applyNumberFormat="1" applyFont="1" applyFill="1" applyBorder="1" applyAlignment="1">
      <alignment horizontal="right" vertical="center"/>
    </xf>
    <xf numFmtId="3" fontId="16" fillId="34" borderId="13" xfId="0" applyNumberFormat="1" applyFont="1" applyFill="1" applyBorder="1" applyAlignment="1">
      <alignment horizontal="right" vertical="center"/>
    </xf>
    <xf numFmtId="3" fontId="16" fillId="34" borderId="12" xfId="0" applyNumberFormat="1" applyFont="1" applyFill="1" applyBorder="1" applyAlignment="1">
      <alignment horizontal="right" vertical="center"/>
    </xf>
    <xf numFmtId="3" fontId="15" fillId="33" borderId="19" xfId="0" applyNumberFormat="1" applyFont="1" applyFill="1" applyBorder="1" applyAlignment="1">
      <alignment horizontal="right" vertical="center"/>
    </xf>
    <xf numFmtId="3" fontId="16" fillId="34" borderId="45" xfId="0" applyNumberFormat="1" applyFont="1" applyFill="1" applyBorder="1" applyAlignment="1">
      <alignment horizontal="right" vertical="center"/>
    </xf>
    <xf numFmtId="3" fontId="15" fillId="34" borderId="12" xfId="0" applyNumberFormat="1" applyFont="1" applyFill="1" applyBorder="1" applyAlignment="1">
      <alignment horizontal="right" vertical="center"/>
    </xf>
    <xf numFmtId="3" fontId="15" fillId="34" borderId="16" xfId="0" applyNumberFormat="1" applyFont="1" applyFill="1" applyBorder="1" applyAlignment="1">
      <alignment horizontal="right" vertical="center"/>
    </xf>
    <xf numFmtId="3" fontId="15" fillId="34" borderId="22" xfId="0" applyNumberFormat="1" applyFont="1" applyFill="1" applyBorder="1" applyAlignment="1">
      <alignment horizontal="right" vertical="center"/>
    </xf>
    <xf numFmtId="0" fontId="15" fillId="33" borderId="19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/>
    </xf>
    <xf numFmtId="3" fontId="15" fillId="33" borderId="45" xfId="0" applyNumberFormat="1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left" vertical="center"/>
    </xf>
    <xf numFmtId="3" fontId="15" fillId="0" borderId="12" xfId="0" applyNumberFormat="1" applyFont="1" applyBorder="1" applyAlignment="1">
      <alignment horizontal="left" vertical="center" wrapText="1"/>
    </xf>
    <xf numFmtId="0" fontId="15" fillId="33" borderId="45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right" vertical="center"/>
    </xf>
    <xf numFmtId="3" fontId="15" fillId="34" borderId="45" xfId="0" applyNumberFormat="1" applyFont="1" applyFill="1" applyBorder="1" applyAlignment="1">
      <alignment horizontal="right" vertical="center"/>
    </xf>
    <xf numFmtId="3" fontId="15" fillId="34" borderId="17" xfId="0" applyNumberFormat="1" applyFont="1" applyFill="1" applyBorder="1" applyAlignment="1">
      <alignment horizontal="right" vertical="center"/>
    </xf>
    <xf numFmtId="3" fontId="15" fillId="34" borderId="45" xfId="0" applyNumberFormat="1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horizontal="right" vertical="center" wrapText="1"/>
    </xf>
    <xf numFmtId="3" fontId="15" fillId="36" borderId="40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horizontal="right" vertical="center"/>
    </xf>
    <xf numFmtId="3" fontId="15" fillId="33" borderId="45" xfId="0" applyNumberFormat="1" applyFont="1" applyFill="1" applyBorder="1" applyAlignment="1">
      <alignment vertical="center"/>
    </xf>
    <xf numFmtId="0" fontId="23" fillId="37" borderId="53" xfId="0" applyFont="1" applyFill="1" applyBorder="1" applyAlignment="1">
      <alignment horizontal="center" vertical="center"/>
    </xf>
    <xf numFmtId="3" fontId="15" fillId="36" borderId="54" xfId="0" applyNumberFormat="1" applyFont="1" applyFill="1" applyBorder="1" applyAlignment="1">
      <alignment horizontal="right" vertical="center"/>
    </xf>
    <xf numFmtId="164" fontId="16" fillId="34" borderId="55" xfId="0" applyNumberFormat="1" applyFont="1" applyFill="1" applyBorder="1" applyAlignment="1">
      <alignment horizontal="center" vertical="center"/>
    </xf>
    <xf numFmtId="3" fontId="15" fillId="33" borderId="55" xfId="0" applyNumberFormat="1" applyFont="1" applyFill="1" applyBorder="1" applyAlignment="1">
      <alignment horizontal="right" vertical="center"/>
    </xf>
    <xf numFmtId="3" fontId="15" fillId="33" borderId="56" xfId="0" applyNumberFormat="1" applyFont="1" applyFill="1" applyBorder="1" applyAlignment="1">
      <alignment horizontal="right" vertical="center"/>
    </xf>
    <xf numFmtId="3" fontId="16" fillId="34" borderId="57" xfId="0" applyNumberFormat="1" applyFont="1" applyFill="1" applyBorder="1" applyAlignment="1">
      <alignment horizontal="right" vertical="center"/>
    </xf>
    <xf numFmtId="3" fontId="15" fillId="33" borderId="56" xfId="0" applyNumberFormat="1" applyFont="1" applyFill="1" applyBorder="1" applyAlignment="1">
      <alignment horizontal="right" vertical="center"/>
    </xf>
    <xf numFmtId="3" fontId="15" fillId="33" borderId="56" xfId="0" applyNumberFormat="1" applyFont="1" applyFill="1" applyBorder="1" applyAlignment="1">
      <alignment vertical="center"/>
    </xf>
    <xf numFmtId="3" fontId="15" fillId="33" borderId="55" xfId="0" applyNumberFormat="1" applyFont="1" applyFill="1" applyBorder="1" applyAlignment="1">
      <alignment vertical="center"/>
    </xf>
    <xf numFmtId="3" fontId="16" fillId="34" borderId="56" xfId="0" applyNumberFormat="1" applyFont="1" applyFill="1" applyBorder="1" applyAlignment="1">
      <alignment horizontal="right" vertical="center"/>
    </xf>
    <xf numFmtId="3" fontId="15" fillId="33" borderId="55" xfId="0" applyNumberFormat="1" applyFont="1" applyFill="1" applyBorder="1" applyAlignment="1">
      <alignment horizontal="right" vertical="center"/>
    </xf>
    <xf numFmtId="3" fontId="15" fillId="33" borderId="58" xfId="0" applyNumberFormat="1" applyFont="1" applyFill="1" applyBorder="1" applyAlignment="1">
      <alignment horizontal="right" vertical="center"/>
    </xf>
    <xf numFmtId="3" fontId="15" fillId="34" borderId="55" xfId="0" applyNumberFormat="1" applyFont="1" applyFill="1" applyBorder="1" applyAlignment="1">
      <alignment horizontal="right" vertical="center"/>
    </xf>
    <xf numFmtId="3" fontId="16" fillId="34" borderId="55" xfId="0" applyNumberFormat="1" applyFont="1" applyFill="1" applyBorder="1" applyAlignment="1">
      <alignment horizontal="right" vertical="center"/>
    </xf>
    <xf numFmtId="3" fontId="9" fillId="35" borderId="59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37" borderId="60" xfId="0" applyFont="1" applyFill="1" applyBorder="1" applyAlignment="1">
      <alignment horizontal="center" vertical="center" wrapText="1"/>
    </xf>
    <xf numFmtId="0" fontId="15" fillId="37" borderId="47" xfId="0" applyFont="1" applyFill="1" applyBorder="1" applyAlignment="1">
      <alignment horizontal="center" vertical="center" wrapText="1"/>
    </xf>
    <xf numFmtId="0" fontId="15" fillId="37" borderId="47" xfId="0" applyFont="1" applyFill="1" applyBorder="1" applyAlignment="1">
      <alignment horizontal="center" vertical="center"/>
    </xf>
    <xf numFmtId="0" fontId="15" fillId="37" borderId="61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 wrapText="1"/>
    </xf>
    <xf numFmtId="0" fontId="15" fillId="37" borderId="62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5" fillId="37" borderId="63" xfId="0" applyFont="1" applyFill="1" applyBorder="1" applyAlignment="1">
      <alignment horizontal="center" vertical="center" wrapText="1"/>
    </xf>
    <xf numFmtId="0" fontId="15" fillId="37" borderId="16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/>
    </xf>
    <xf numFmtId="0" fontId="15" fillId="37" borderId="39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64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60" xfId="0" applyFont="1" applyFill="1" applyBorder="1" applyAlignment="1">
      <alignment horizontal="center" vertical="center" wrapText="1"/>
    </xf>
    <xf numFmtId="0" fontId="15" fillId="37" borderId="47" xfId="0" applyFont="1" applyFill="1" applyBorder="1" applyAlignment="1">
      <alignment horizontal="center" vertical="center"/>
    </xf>
    <xf numFmtId="0" fontId="17" fillId="35" borderId="65" xfId="0" applyFont="1" applyFill="1" applyBorder="1" applyAlignment="1">
      <alignment horizontal="center" vertical="center" wrapText="1"/>
    </xf>
    <xf numFmtId="0" fontId="15" fillId="35" borderId="66" xfId="0" applyFont="1" applyFill="1" applyBorder="1" applyAlignment="1">
      <alignment horizontal="center" vertical="center" wrapText="1"/>
    </xf>
    <xf numFmtId="0" fontId="15" fillId="37" borderId="46" xfId="0" applyFont="1" applyFill="1" applyBorder="1" applyAlignment="1">
      <alignment horizontal="center" vertical="center" wrapText="1"/>
    </xf>
    <xf numFmtId="0" fontId="15" fillId="37" borderId="46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 wrapText="1"/>
    </xf>
    <xf numFmtId="3" fontId="15" fillId="36" borderId="67" xfId="0" applyNumberFormat="1" applyFont="1" applyFill="1" applyBorder="1" applyAlignment="1">
      <alignment horizontal="right" vertical="center"/>
    </xf>
    <xf numFmtId="3" fontId="19" fillId="36" borderId="68" xfId="0" applyNumberFormat="1" applyFont="1" applyFill="1" applyBorder="1" applyAlignment="1">
      <alignment horizontal="right" vertical="center"/>
    </xf>
    <xf numFmtId="3" fontId="19" fillId="36" borderId="69" xfId="0" applyNumberFormat="1" applyFont="1" applyFill="1" applyBorder="1" applyAlignment="1">
      <alignment horizontal="right" vertical="center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45" xfId="0" applyFont="1" applyFill="1" applyBorder="1" applyAlignment="1">
      <alignment horizontal="center" vertical="center" wrapText="1"/>
    </xf>
    <xf numFmtId="0" fontId="15" fillId="37" borderId="70" xfId="0" applyFont="1" applyFill="1" applyBorder="1" applyAlignment="1">
      <alignment horizontal="center" vertical="center"/>
    </xf>
    <xf numFmtId="0" fontId="15" fillId="37" borderId="44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71" xfId="0" applyFont="1" applyFill="1" applyBorder="1" applyAlignment="1">
      <alignment horizontal="center" vertical="center"/>
    </xf>
    <xf numFmtId="0" fontId="16" fillId="34" borderId="72" xfId="0" applyFont="1" applyFill="1" applyBorder="1" applyAlignment="1">
      <alignment horizontal="center" vertical="center"/>
    </xf>
    <xf numFmtId="0" fontId="15" fillId="37" borderId="73" xfId="0" applyFont="1" applyFill="1" applyBorder="1" applyAlignment="1">
      <alignment horizontal="center" vertical="center" wrapText="1"/>
    </xf>
    <xf numFmtId="0" fontId="15" fillId="37" borderId="46" xfId="0" applyFont="1" applyFill="1" applyBorder="1" applyAlignment="1">
      <alignment horizontal="center" vertical="center" wrapText="1"/>
    </xf>
    <xf numFmtId="0" fontId="15" fillId="37" borderId="74" xfId="0" applyFont="1" applyFill="1" applyBorder="1" applyAlignment="1">
      <alignment horizontal="center" vertical="center"/>
    </xf>
    <xf numFmtId="0" fontId="15" fillId="37" borderId="75" xfId="0" applyFont="1" applyFill="1" applyBorder="1" applyAlignment="1">
      <alignment horizontal="center" vertical="center"/>
    </xf>
    <xf numFmtId="0" fontId="15" fillId="37" borderId="76" xfId="0" applyFont="1" applyFill="1" applyBorder="1" applyAlignment="1">
      <alignment horizontal="center" vertical="center"/>
    </xf>
    <xf numFmtId="0" fontId="15" fillId="37" borderId="77" xfId="0" applyFont="1" applyFill="1" applyBorder="1" applyAlignment="1">
      <alignment horizontal="center" vertical="center"/>
    </xf>
    <xf numFmtId="0" fontId="15" fillId="37" borderId="14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5" fillId="37" borderId="78" xfId="0" applyFont="1" applyFill="1" applyBorder="1" applyAlignment="1">
      <alignment horizontal="center" vertical="center"/>
    </xf>
    <xf numFmtId="0" fontId="15" fillId="37" borderId="53" xfId="0" applyFont="1" applyFill="1" applyBorder="1" applyAlignment="1">
      <alignment horizontal="center" vertical="center"/>
    </xf>
    <xf numFmtId="0" fontId="15" fillId="37" borderId="79" xfId="0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 vertical="center" wrapText="1"/>
    </xf>
    <xf numFmtId="0" fontId="15" fillId="37" borderId="7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/>
    </xf>
    <xf numFmtId="0" fontId="15" fillId="37" borderId="78" xfId="0" applyFont="1" applyFill="1" applyBorder="1" applyAlignment="1">
      <alignment horizontal="center" vertical="center"/>
    </xf>
    <xf numFmtId="0" fontId="15" fillId="37" borderId="53" xfId="0" applyFont="1" applyFill="1" applyBorder="1" applyAlignment="1">
      <alignment horizontal="center" vertical="center"/>
    </xf>
    <xf numFmtId="0" fontId="15" fillId="37" borderId="79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7" fillId="33" borderId="0" xfId="0" applyFont="1" applyFill="1" applyBorder="1" applyAlignment="1">
      <alignment horizontal="center" vertical="center" wrapText="1"/>
    </xf>
    <xf numFmtId="0" fontId="15" fillId="37" borderId="33" xfId="0" applyFont="1" applyFill="1" applyBorder="1" applyAlignment="1">
      <alignment horizontal="center" vertical="center" wrapText="1"/>
    </xf>
    <xf numFmtId="0" fontId="15" fillId="37" borderId="17" xfId="0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80" xfId="0" applyFont="1" applyFill="1" applyBorder="1" applyAlignment="1">
      <alignment horizontal="center" vertical="center" wrapText="1"/>
    </xf>
    <xf numFmtId="0" fontId="15" fillId="37" borderId="8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3"/>
  <sheetViews>
    <sheetView tabSelected="1" view="pageBreakPreview" zoomScale="50" zoomScaleNormal="25" zoomScaleSheetLayoutView="50" zoomScalePageLayoutView="0" workbookViewId="0" topLeftCell="A9">
      <pane xSplit="7" ySplit="8" topLeftCell="H44" activePane="bottomRight" state="frozen"/>
      <selection pane="topLeft" activeCell="A9" sqref="A9"/>
      <selection pane="topRight" activeCell="H9" sqref="H9"/>
      <selection pane="bottomLeft" activeCell="A17" sqref="A17"/>
      <selection pane="bottomRight" activeCell="B50" sqref="B50"/>
    </sheetView>
  </sheetViews>
  <sheetFormatPr defaultColWidth="9.00390625" defaultRowHeight="12.75"/>
  <cols>
    <col min="1" max="1" width="5.875" style="1" customWidth="1"/>
    <col min="2" max="2" width="47.25390625" style="2" customWidth="1"/>
    <col min="3" max="3" width="8.25390625" style="3" hidden="1" customWidth="1"/>
    <col min="4" max="4" width="8.625" style="3" hidden="1" customWidth="1"/>
    <col min="5" max="5" width="23.375" style="3" customWidth="1"/>
    <col min="6" max="6" width="20.875" style="3" customWidth="1"/>
    <col min="7" max="8" width="20.375" style="3" customWidth="1"/>
    <col min="9" max="9" width="18.125" style="3" customWidth="1"/>
    <col min="10" max="11" width="21.625" style="3" customWidth="1"/>
    <col min="12" max="12" width="19.25390625" style="3" customWidth="1"/>
    <col min="13" max="13" width="13.875" style="3" customWidth="1"/>
    <col min="14" max="15" width="21.625" style="3" customWidth="1"/>
    <col min="16" max="16" width="19.875" style="3" customWidth="1"/>
    <col min="17" max="17" width="17.125" style="3" customWidth="1"/>
    <col min="18" max="18" width="19.375" style="3" customWidth="1"/>
    <col min="19" max="19" width="19.25390625" style="3" customWidth="1"/>
    <col min="20" max="20" width="19.875" style="3" customWidth="1"/>
    <col min="21" max="21" width="18.75390625" style="3" customWidth="1"/>
    <col min="22" max="22" width="21.625" style="3" customWidth="1"/>
    <col min="23" max="23" width="20.25390625" style="3" customWidth="1"/>
    <col min="24" max="24" width="20.375" style="3" customWidth="1"/>
    <col min="25" max="25" width="12.25390625" style="3" customWidth="1"/>
    <col min="26" max="26" width="19.75390625" style="3" customWidth="1"/>
    <col min="27" max="28" width="21.75390625" style="3" customWidth="1"/>
    <col min="29" max="29" width="13.00390625" style="3" customWidth="1"/>
    <col min="30" max="30" width="21.75390625" style="3" customWidth="1"/>
    <col min="31" max="31" width="21.625" style="3" customWidth="1"/>
    <col min="32" max="32" width="22.75390625" style="3" customWidth="1"/>
    <col min="33" max="33" width="13.375" style="3" customWidth="1"/>
    <col min="34" max="16384" width="9.125" style="5" customWidth="1"/>
  </cols>
  <sheetData>
    <row r="1" spans="1:241" s="3" customFormat="1" ht="23.25">
      <c r="A1" s="1"/>
      <c r="B1" s="2"/>
      <c r="AD1" s="55"/>
      <c r="AE1" s="260" t="s">
        <v>61</v>
      </c>
      <c r="AF1" s="260"/>
      <c r="AG1" s="20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</row>
    <row r="2" spans="1:241" s="3" customFormat="1" ht="23.25">
      <c r="A2" s="1"/>
      <c r="B2" s="2"/>
      <c r="AD2" s="55"/>
      <c r="AE2" s="260" t="s">
        <v>60</v>
      </c>
      <c r="AF2" s="260"/>
      <c r="AG2" s="2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 s="3" customFormat="1" ht="23.25">
      <c r="A3" s="1"/>
      <c r="B3" s="2"/>
      <c r="AD3" s="55"/>
      <c r="AE3" s="261" t="s">
        <v>82</v>
      </c>
      <c r="AF3" s="262"/>
      <c r="AG3" s="262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3" customFormat="1" ht="12.75">
      <c r="A4" s="1"/>
      <c r="B4" s="2"/>
      <c r="AE4" s="262"/>
      <c r="AF4" s="263"/>
      <c r="AG4" s="2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8" customFormat="1" ht="33.75" customHeight="1">
      <c r="A5" s="6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53"/>
      <c r="AF5" s="253"/>
      <c r="AG5" s="253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241" s="11" customFormat="1" ht="39.75" customHeight="1">
      <c r="A6" s="254" t="s">
        <v>53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11" customFormat="1" ht="15" customHeight="1">
      <c r="A7" s="13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11" customFormat="1" ht="15" customHeight="1" thickBot="1">
      <c r="A8" s="13"/>
      <c r="B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9"/>
      <c r="AE8" s="9"/>
      <c r="AF8" s="9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33" s="51" customFormat="1" ht="12.75" customHeight="1">
      <c r="A9" s="232" t="s">
        <v>56</v>
      </c>
      <c r="B9" s="240" t="s">
        <v>0</v>
      </c>
      <c r="C9" s="242"/>
      <c r="D9" s="243"/>
      <c r="E9" s="196" t="s">
        <v>54</v>
      </c>
      <c r="F9" s="199" t="s">
        <v>4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1"/>
      <c r="Z9" s="76"/>
      <c r="AA9" s="76"/>
      <c r="AB9" s="76"/>
      <c r="AC9" s="76"/>
      <c r="AD9" s="77"/>
      <c r="AE9" s="76"/>
      <c r="AF9" s="76"/>
      <c r="AG9" s="78"/>
    </row>
    <row r="10" spans="1:241" s="52" customFormat="1" ht="33" customHeight="1" thickBot="1">
      <c r="A10" s="233"/>
      <c r="B10" s="241"/>
      <c r="C10" s="244"/>
      <c r="D10" s="245"/>
      <c r="E10" s="197"/>
      <c r="F10" s="202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4"/>
      <c r="Z10" s="77"/>
      <c r="AA10" s="77"/>
      <c r="AB10" s="77"/>
      <c r="AC10" s="77"/>
      <c r="AD10" s="77"/>
      <c r="AE10" s="77"/>
      <c r="AF10" s="77"/>
      <c r="AG10" s="79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</row>
    <row r="11" spans="1:241" s="52" customFormat="1" ht="3" customHeight="1" hidden="1" thickBot="1">
      <c r="A11" s="233"/>
      <c r="B11" s="241"/>
      <c r="C11" s="246"/>
      <c r="D11" s="247"/>
      <c r="E11" s="197"/>
      <c r="F11" s="265" t="s">
        <v>55</v>
      </c>
      <c r="G11" s="266" t="s">
        <v>52</v>
      </c>
      <c r="H11" s="205"/>
      <c r="I11" s="267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</row>
    <row r="12" spans="1:241" s="52" customFormat="1" ht="32.25" customHeight="1" thickBot="1">
      <c r="A12" s="233"/>
      <c r="B12" s="241"/>
      <c r="C12" s="215"/>
      <c r="D12" s="215"/>
      <c r="E12" s="197"/>
      <c r="F12" s="265"/>
      <c r="G12" s="268"/>
      <c r="H12" s="269"/>
      <c r="I12" s="270"/>
      <c r="J12" s="257" t="s">
        <v>1</v>
      </c>
      <c r="K12" s="258"/>
      <c r="L12" s="258"/>
      <c r="M12" s="259"/>
      <c r="N12" s="257" t="s">
        <v>5</v>
      </c>
      <c r="O12" s="258"/>
      <c r="P12" s="258"/>
      <c r="Q12" s="259"/>
      <c r="R12" s="257" t="s">
        <v>6</v>
      </c>
      <c r="S12" s="258"/>
      <c r="T12" s="258"/>
      <c r="U12" s="259"/>
      <c r="V12" s="257" t="s">
        <v>8</v>
      </c>
      <c r="W12" s="258"/>
      <c r="X12" s="258"/>
      <c r="Y12" s="259"/>
      <c r="Z12" s="248" t="s">
        <v>12</v>
      </c>
      <c r="AA12" s="249"/>
      <c r="AB12" s="249"/>
      <c r="AC12" s="250"/>
      <c r="AD12" s="248" t="s">
        <v>14</v>
      </c>
      <c r="AE12" s="249"/>
      <c r="AF12" s="249"/>
      <c r="AG12" s="250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</row>
    <row r="13" spans="1:241" s="52" customFormat="1" ht="69" customHeight="1" thickBot="1">
      <c r="A13" s="233"/>
      <c r="B13" s="241"/>
      <c r="C13" s="220"/>
      <c r="D13" s="220"/>
      <c r="E13" s="197"/>
      <c r="F13" s="265"/>
      <c r="G13" s="211" t="s">
        <v>16</v>
      </c>
      <c r="H13" s="213" t="s">
        <v>2</v>
      </c>
      <c r="I13" s="271" t="s">
        <v>19</v>
      </c>
      <c r="J13" s="211" t="s">
        <v>7</v>
      </c>
      <c r="K13" s="205" t="s">
        <v>17</v>
      </c>
      <c r="L13" s="251" t="s">
        <v>3</v>
      </c>
      <c r="M13" s="252" t="s">
        <v>19</v>
      </c>
      <c r="N13" s="209" t="s">
        <v>11</v>
      </c>
      <c r="O13" s="207" t="s">
        <v>17</v>
      </c>
      <c r="P13" s="207" t="s">
        <v>3</v>
      </c>
      <c r="Q13" s="216" t="s">
        <v>18</v>
      </c>
      <c r="R13" s="211" t="s">
        <v>10</v>
      </c>
      <c r="S13" s="251" t="s">
        <v>17</v>
      </c>
      <c r="T13" s="251" t="s">
        <v>3</v>
      </c>
      <c r="U13" s="252" t="s">
        <v>19</v>
      </c>
      <c r="V13" s="209" t="s">
        <v>9</v>
      </c>
      <c r="W13" s="207" t="s">
        <v>17</v>
      </c>
      <c r="X13" s="207" t="s">
        <v>3</v>
      </c>
      <c r="Y13" s="216" t="s">
        <v>18</v>
      </c>
      <c r="Z13" s="211" t="s">
        <v>13</v>
      </c>
      <c r="AA13" s="251" t="s">
        <v>17</v>
      </c>
      <c r="AB13" s="251" t="s">
        <v>3</v>
      </c>
      <c r="AC13" s="252" t="s">
        <v>18</v>
      </c>
      <c r="AD13" s="209" t="s">
        <v>15</v>
      </c>
      <c r="AE13" s="207" t="s">
        <v>17</v>
      </c>
      <c r="AF13" s="207" t="s">
        <v>3</v>
      </c>
      <c r="AG13" s="216" t="s">
        <v>18</v>
      </c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</row>
    <row r="14" spans="1:241" s="52" customFormat="1" ht="9" customHeight="1" hidden="1" thickBot="1">
      <c r="A14" s="233"/>
      <c r="B14" s="241"/>
      <c r="C14" s="221"/>
      <c r="D14" s="221"/>
      <c r="E14" s="198"/>
      <c r="F14" s="265"/>
      <c r="G14" s="212"/>
      <c r="H14" s="214"/>
      <c r="I14" s="272"/>
      <c r="J14" s="256"/>
      <c r="K14" s="206"/>
      <c r="L14" s="215"/>
      <c r="M14" s="244"/>
      <c r="N14" s="210"/>
      <c r="O14" s="208"/>
      <c r="P14" s="215"/>
      <c r="Q14" s="217"/>
      <c r="R14" s="256"/>
      <c r="S14" s="208"/>
      <c r="T14" s="215"/>
      <c r="U14" s="244"/>
      <c r="V14" s="210"/>
      <c r="W14" s="208"/>
      <c r="X14" s="215"/>
      <c r="Y14" s="217"/>
      <c r="Z14" s="256"/>
      <c r="AA14" s="208"/>
      <c r="AB14" s="215"/>
      <c r="AC14" s="244"/>
      <c r="AD14" s="210"/>
      <c r="AE14" s="208"/>
      <c r="AF14" s="215"/>
      <c r="AG14" s="217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</row>
    <row r="15" spans="1:241" s="28" customFormat="1" ht="19.5" customHeight="1" thickBot="1">
      <c r="A15" s="81">
        <v>1</v>
      </c>
      <c r="B15" s="82">
        <v>2</v>
      </c>
      <c r="C15" s="82">
        <v>3</v>
      </c>
      <c r="D15" s="82">
        <v>4</v>
      </c>
      <c r="E15" s="83">
        <v>3</v>
      </c>
      <c r="F15" s="180">
        <v>4</v>
      </c>
      <c r="G15" s="81">
        <v>5</v>
      </c>
      <c r="H15" s="82">
        <v>6</v>
      </c>
      <c r="I15" s="83">
        <v>7</v>
      </c>
      <c r="J15" s="81">
        <v>12</v>
      </c>
      <c r="K15" s="82">
        <v>13</v>
      </c>
      <c r="L15" s="82">
        <v>14</v>
      </c>
      <c r="M15" s="83">
        <v>15</v>
      </c>
      <c r="N15" s="81">
        <v>16</v>
      </c>
      <c r="O15" s="82">
        <v>17</v>
      </c>
      <c r="P15" s="82">
        <v>18</v>
      </c>
      <c r="Q15" s="85">
        <v>19</v>
      </c>
      <c r="R15" s="81">
        <v>24</v>
      </c>
      <c r="S15" s="82">
        <v>25</v>
      </c>
      <c r="T15" s="82">
        <v>26</v>
      </c>
      <c r="U15" s="83">
        <v>27</v>
      </c>
      <c r="V15" s="81">
        <v>28</v>
      </c>
      <c r="W15" s="82">
        <v>29</v>
      </c>
      <c r="X15" s="82">
        <v>30</v>
      </c>
      <c r="Y15" s="83">
        <v>31</v>
      </c>
      <c r="Z15" s="84">
        <v>32</v>
      </c>
      <c r="AA15" s="82">
        <v>33</v>
      </c>
      <c r="AB15" s="82">
        <v>34</v>
      </c>
      <c r="AC15" s="85">
        <v>35</v>
      </c>
      <c r="AD15" s="81">
        <v>36</v>
      </c>
      <c r="AE15" s="82">
        <v>37</v>
      </c>
      <c r="AF15" s="82">
        <v>38</v>
      </c>
      <c r="AG15" s="83">
        <v>42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</row>
    <row r="16" spans="1:241" s="54" customFormat="1" ht="33" customHeight="1">
      <c r="A16" s="225"/>
      <c r="B16" s="226"/>
      <c r="C16" s="226"/>
      <c r="D16" s="226"/>
      <c r="E16" s="227"/>
      <c r="F16" s="181">
        <f aca="true" t="shared" si="0" ref="F16:L16">SUM(F18:F53)</f>
        <v>88248033.69</v>
      </c>
      <c r="G16" s="86">
        <f t="shared" si="0"/>
        <v>42281515.845</v>
      </c>
      <c r="H16" s="87">
        <f t="shared" si="0"/>
        <v>42366017.845</v>
      </c>
      <c r="I16" s="88">
        <f t="shared" si="0"/>
        <v>2100500</v>
      </c>
      <c r="J16" s="89">
        <f t="shared" si="0"/>
        <v>1226890</v>
      </c>
      <c r="K16" s="90">
        <f t="shared" si="0"/>
        <v>677444</v>
      </c>
      <c r="L16" s="87">
        <f t="shared" si="0"/>
        <v>540546</v>
      </c>
      <c r="M16" s="88"/>
      <c r="N16" s="89">
        <f>SUM(N18:N53)</f>
        <v>14985156</v>
      </c>
      <c r="O16" s="90">
        <f>SUM(O18:O53)</f>
        <v>6871078</v>
      </c>
      <c r="P16" s="87">
        <f>SUM(P18:P53)</f>
        <v>5839078</v>
      </c>
      <c r="Q16" s="177">
        <v>1750000</v>
      </c>
      <c r="R16" s="89">
        <f>SUM(R18:R53)</f>
        <v>23421839.48</v>
      </c>
      <c r="S16" s="90">
        <f>SUM(S18:S53)</f>
        <v>11167539.74</v>
      </c>
      <c r="T16" s="68">
        <f>SUM(T18:T53)</f>
        <v>12254299.74</v>
      </c>
      <c r="U16" s="88"/>
      <c r="V16" s="89">
        <f>SUM(V18:V53)</f>
        <v>34157648.21</v>
      </c>
      <c r="W16" s="90">
        <f>SUM(W18:W53)</f>
        <v>16464704.105</v>
      </c>
      <c r="X16" s="87">
        <f>SUM(X18:X53)</f>
        <v>17042944.105</v>
      </c>
      <c r="Y16" s="88"/>
      <c r="Z16" s="89">
        <f>SUM(Z18:Z53)</f>
        <v>6378250</v>
      </c>
      <c r="AA16" s="90">
        <f>SUM(AA18:AA53)</f>
        <v>3189125</v>
      </c>
      <c r="AB16" s="87">
        <f>SUM(AB18:AB53)</f>
        <v>3189125</v>
      </c>
      <c r="AC16" s="88"/>
      <c r="AD16" s="89">
        <f>SUM(AD18:AD53)</f>
        <v>8078250</v>
      </c>
      <c r="AE16" s="90">
        <f>SUM(AE18:AE45)</f>
        <v>2850000</v>
      </c>
      <c r="AF16" s="87">
        <f>AF35+AF36+AF37+AF38</f>
        <v>2850000</v>
      </c>
      <c r="AG16" s="88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</row>
    <row r="17" spans="1:33" s="16" customFormat="1" ht="27.75" customHeight="1">
      <c r="A17" s="228" t="s">
        <v>20</v>
      </c>
      <c r="B17" s="229"/>
      <c r="C17" s="229"/>
      <c r="D17" s="229"/>
      <c r="E17" s="230"/>
      <c r="F17" s="182"/>
      <c r="G17" s="91"/>
      <c r="H17" s="92"/>
      <c r="I17" s="93"/>
      <c r="J17" s="91"/>
      <c r="K17" s="92"/>
      <c r="L17" s="92"/>
      <c r="M17" s="93"/>
      <c r="N17" s="91"/>
      <c r="O17" s="92"/>
      <c r="P17" s="92"/>
      <c r="Q17" s="93"/>
      <c r="R17" s="91"/>
      <c r="S17" s="92"/>
      <c r="T17" s="92"/>
      <c r="U17" s="93"/>
      <c r="V17" s="91"/>
      <c r="W17" s="92"/>
      <c r="X17" s="92"/>
      <c r="Y17" s="93"/>
      <c r="Z17" s="91"/>
      <c r="AA17" s="92"/>
      <c r="AB17" s="92"/>
      <c r="AC17" s="93"/>
      <c r="AD17" s="91"/>
      <c r="AE17" s="92"/>
      <c r="AF17" s="92"/>
      <c r="AG17" s="93"/>
    </row>
    <row r="18" spans="1:33" s="75" customFormat="1" ht="72" customHeight="1">
      <c r="A18" s="41" t="s">
        <v>21</v>
      </c>
      <c r="B18" s="42" t="s">
        <v>62</v>
      </c>
      <c r="C18" s="31"/>
      <c r="D18" s="31"/>
      <c r="E18" s="32" t="s">
        <v>22</v>
      </c>
      <c r="F18" s="183">
        <f>J18+N18+R18</f>
        <v>9175000</v>
      </c>
      <c r="G18" s="63">
        <f aca="true" t="shared" si="1" ref="G18:G25">F18*0.5</f>
        <v>4587500</v>
      </c>
      <c r="H18" s="33">
        <f aca="true" t="shared" si="2" ref="H18:H25">F18*0.5</f>
        <v>4587500</v>
      </c>
      <c r="I18" s="94"/>
      <c r="J18" s="95">
        <v>118210</v>
      </c>
      <c r="K18" s="34">
        <f>J18*0.5</f>
        <v>59105</v>
      </c>
      <c r="L18" s="35">
        <f>J18*0.5</f>
        <v>59105</v>
      </c>
      <c r="M18" s="36"/>
      <c r="N18" s="95">
        <f>5110000</f>
        <v>5110000</v>
      </c>
      <c r="O18" s="34">
        <f>N18*0.5</f>
        <v>2555000</v>
      </c>
      <c r="P18" s="35">
        <f>N18*0.5</f>
        <v>2555000</v>
      </c>
      <c r="Q18" s="36"/>
      <c r="R18" s="176">
        <v>3946790</v>
      </c>
      <c r="S18" s="38">
        <f>R18*0.5</f>
        <v>1973395</v>
      </c>
      <c r="T18" s="39">
        <f>R18*0.5</f>
        <v>1973395</v>
      </c>
      <c r="U18" s="40"/>
      <c r="V18" s="37"/>
      <c r="W18" s="38"/>
      <c r="X18" s="39"/>
      <c r="Y18" s="40"/>
      <c r="Z18" s="37"/>
      <c r="AA18" s="38"/>
      <c r="AB18" s="39"/>
      <c r="AC18" s="40"/>
      <c r="AD18" s="37"/>
      <c r="AE18" s="38"/>
      <c r="AF18" s="39"/>
      <c r="AG18" s="40"/>
    </row>
    <row r="19" spans="1:33" s="24" customFormat="1" ht="93" customHeight="1">
      <c r="A19" s="41" t="s">
        <v>23</v>
      </c>
      <c r="B19" s="42" t="s">
        <v>84</v>
      </c>
      <c r="C19" s="31"/>
      <c r="D19" s="31"/>
      <c r="E19" s="32" t="s">
        <v>22</v>
      </c>
      <c r="F19" s="183">
        <v>3901000</v>
      </c>
      <c r="G19" s="63">
        <f t="shared" si="1"/>
        <v>1950500</v>
      </c>
      <c r="H19" s="33"/>
      <c r="I19" s="69">
        <f>F19*0.5</f>
        <v>1950500</v>
      </c>
      <c r="J19" s="70">
        <v>1000</v>
      </c>
      <c r="K19" s="71">
        <f>J19*0.5</f>
        <v>500</v>
      </c>
      <c r="L19" s="72"/>
      <c r="M19" s="36">
        <f>J19*0.5</f>
        <v>500</v>
      </c>
      <c r="N19" s="59">
        <v>3900000</v>
      </c>
      <c r="O19" s="73">
        <f>N19*0.5</f>
        <v>1950000</v>
      </c>
      <c r="P19" s="33"/>
      <c r="Q19" s="69">
        <f>N19*0.5</f>
        <v>1950000</v>
      </c>
      <c r="R19" s="37"/>
      <c r="S19" s="38"/>
      <c r="T19" s="39"/>
      <c r="U19" s="40"/>
      <c r="V19" s="37"/>
      <c r="W19" s="38"/>
      <c r="X19" s="39"/>
      <c r="Y19" s="40"/>
      <c r="Z19" s="37"/>
      <c r="AA19" s="38"/>
      <c r="AB19" s="39"/>
      <c r="AC19" s="40"/>
      <c r="AD19" s="37"/>
      <c r="AE19" s="38"/>
      <c r="AF19" s="39"/>
      <c r="AG19" s="40"/>
    </row>
    <row r="20" spans="1:33" s="75" customFormat="1" ht="116.25" customHeight="1">
      <c r="A20" s="41" t="s">
        <v>25</v>
      </c>
      <c r="B20" s="96" t="s">
        <v>80</v>
      </c>
      <c r="C20" s="31"/>
      <c r="D20" s="31"/>
      <c r="E20" s="32" t="s">
        <v>22</v>
      </c>
      <c r="F20" s="183">
        <f>J20+N20+R20+V20</f>
        <v>7078000.8</v>
      </c>
      <c r="G20" s="63">
        <f t="shared" si="1"/>
        <v>3539000.4</v>
      </c>
      <c r="H20" s="33">
        <f t="shared" si="2"/>
        <v>3539000.4</v>
      </c>
      <c r="I20" s="94"/>
      <c r="J20" s="56">
        <v>20020</v>
      </c>
      <c r="K20" s="34">
        <f>J20*0.5</f>
        <v>10010</v>
      </c>
      <c r="L20" s="35">
        <f>J20*0.5</f>
        <v>10010</v>
      </c>
      <c r="M20" s="36"/>
      <c r="N20" s="178">
        <v>283528</v>
      </c>
      <c r="O20" s="34">
        <f>N20*0.5</f>
        <v>141764</v>
      </c>
      <c r="P20" s="35">
        <f>N20*0.5</f>
        <v>141764</v>
      </c>
      <c r="Q20" s="36"/>
      <c r="R20" s="59">
        <v>4043761.59</v>
      </c>
      <c r="S20" s="38">
        <f>R20*0.5</f>
        <v>2021880.795</v>
      </c>
      <c r="T20" s="39">
        <f>R20*0.5</f>
        <v>2021880.795</v>
      </c>
      <c r="U20" s="40"/>
      <c r="V20" s="56">
        <v>2730691.21</v>
      </c>
      <c r="W20" s="38">
        <f>V20*0.5</f>
        <v>1365345.605</v>
      </c>
      <c r="X20" s="39">
        <f>V20*0.5</f>
        <v>1365345.605</v>
      </c>
      <c r="Y20" s="40"/>
      <c r="Z20" s="37"/>
      <c r="AA20" s="38"/>
      <c r="AB20" s="39"/>
      <c r="AC20" s="40"/>
      <c r="AD20" s="37"/>
      <c r="AE20" s="38"/>
      <c r="AF20" s="39"/>
      <c r="AG20" s="40"/>
    </row>
    <row r="21" spans="1:33" s="75" customFormat="1" ht="139.5" customHeight="1">
      <c r="A21" s="97" t="s">
        <v>26</v>
      </c>
      <c r="B21" s="98" t="s">
        <v>83</v>
      </c>
      <c r="C21" s="31"/>
      <c r="D21" s="31"/>
      <c r="E21" s="32" t="s">
        <v>22</v>
      </c>
      <c r="F21" s="183">
        <f>J21+N21+R21+V21</f>
        <v>12718172.89</v>
      </c>
      <c r="G21" s="63">
        <f>F21*0.5</f>
        <v>6359086.445</v>
      </c>
      <c r="H21" s="33">
        <f>F21*0.5</f>
        <v>6359086.445</v>
      </c>
      <c r="I21" s="94"/>
      <c r="J21" s="56">
        <v>21800</v>
      </c>
      <c r="K21" s="34">
        <f>J21*0.5</f>
        <v>10900</v>
      </c>
      <c r="L21" s="35">
        <f>J21*0.5</f>
        <v>10900</v>
      </c>
      <c r="M21" s="36"/>
      <c r="N21" s="178">
        <v>694628</v>
      </c>
      <c r="O21" s="34">
        <f>N21*0.5</f>
        <v>347314</v>
      </c>
      <c r="P21" s="35">
        <f>N21*0.5</f>
        <v>347314</v>
      </c>
      <c r="Q21" s="36"/>
      <c r="R21" s="59">
        <v>6123637.89</v>
      </c>
      <c r="S21" s="38">
        <f>R21*0.5</f>
        <v>3061818.945</v>
      </c>
      <c r="T21" s="39">
        <f>R21*0.5</f>
        <v>3061818.945</v>
      </c>
      <c r="U21" s="40"/>
      <c r="V21" s="56">
        <v>5878107</v>
      </c>
      <c r="W21" s="38">
        <f>V21*0.5</f>
        <v>2939053.5</v>
      </c>
      <c r="X21" s="39">
        <f>V21*0.5</f>
        <v>2939053.5</v>
      </c>
      <c r="Y21" s="40"/>
      <c r="Z21" s="37"/>
      <c r="AA21" s="38"/>
      <c r="AB21" s="39"/>
      <c r="AC21" s="40"/>
      <c r="AD21" s="37"/>
      <c r="AE21" s="38"/>
      <c r="AF21" s="39"/>
      <c r="AG21" s="40"/>
    </row>
    <row r="22" spans="1:33" s="75" customFormat="1" ht="74.25" customHeight="1">
      <c r="A22" s="97" t="s">
        <v>27</v>
      </c>
      <c r="B22" s="30" t="s">
        <v>79</v>
      </c>
      <c r="C22" s="31"/>
      <c r="D22" s="31"/>
      <c r="E22" s="32" t="s">
        <v>22</v>
      </c>
      <c r="F22" s="184">
        <v>650000</v>
      </c>
      <c r="G22" s="63">
        <f t="shared" si="1"/>
        <v>325000</v>
      </c>
      <c r="H22" s="33">
        <f t="shared" si="2"/>
        <v>325000</v>
      </c>
      <c r="I22" s="94"/>
      <c r="J22" s="99"/>
      <c r="K22" s="100"/>
      <c r="L22" s="101"/>
      <c r="M22" s="36"/>
      <c r="N22" s="56"/>
      <c r="O22" s="34"/>
      <c r="P22" s="35"/>
      <c r="Q22" s="36"/>
      <c r="R22" s="56">
        <v>650000</v>
      </c>
      <c r="S22" s="34">
        <f>R22*0.5</f>
        <v>325000</v>
      </c>
      <c r="T22" s="35">
        <f>R22*0.5</f>
        <v>325000</v>
      </c>
      <c r="U22" s="40"/>
      <c r="V22" s="37"/>
      <c r="W22" s="38"/>
      <c r="X22" s="39"/>
      <c r="Y22" s="40"/>
      <c r="Z22" s="37"/>
      <c r="AA22" s="38"/>
      <c r="AB22" s="39"/>
      <c r="AC22" s="40"/>
      <c r="AD22" s="37"/>
      <c r="AE22" s="38"/>
      <c r="AF22" s="39"/>
      <c r="AG22" s="40"/>
    </row>
    <row r="23" spans="1:33" s="75" customFormat="1" ht="50.25" customHeight="1">
      <c r="A23" s="97" t="s">
        <v>28</v>
      </c>
      <c r="B23" s="30" t="s">
        <v>78</v>
      </c>
      <c r="C23" s="31"/>
      <c r="D23" s="31"/>
      <c r="E23" s="32" t="s">
        <v>22</v>
      </c>
      <c r="F23" s="183">
        <v>1600000</v>
      </c>
      <c r="G23" s="63">
        <f>F23*0.5</f>
        <v>800000</v>
      </c>
      <c r="H23" s="33">
        <f>F23*0.5</f>
        <v>800000</v>
      </c>
      <c r="I23" s="94"/>
      <c r="J23" s="99"/>
      <c r="K23" s="102"/>
      <c r="L23" s="101"/>
      <c r="M23" s="36"/>
      <c r="N23" s="103"/>
      <c r="O23" s="104"/>
      <c r="P23" s="105"/>
      <c r="Q23" s="36"/>
      <c r="R23" s="56"/>
      <c r="S23" s="106"/>
      <c r="T23" s="35"/>
      <c r="U23" s="40"/>
      <c r="V23" s="56">
        <v>1600000</v>
      </c>
      <c r="W23" s="106">
        <f aca="true" t="shared" si="3" ref="W23:W28">V23*0.5</f>
        <v>800000</v>
      </c>
      <c r="X23" s="35">
        <f aca="true" t="shared" si="4" ref="X23:X28">V23*0.5</f>
        <v>800000</v>
      </c>
      <c r="Y23" s="40"/>
      <c r="Z23" s="37"/>
      <c r="AA23" s="38"/>
      <c r="AB23" s="39"/>
      <c r="AC23" s="40"/>
      <c r="AD23" s="37"/>
      <c r="AE23" s="38"/>
      <c r="AF23" s="39"/>
      <c r="AG23" s="40"/>
    </row>
    <row r="24" spans="1:33" s="75" customFormat="1" ht="69.75" customHeight="1">
      <c r="A24" s="97" t="s">
        <v>29</v>
      </c>
      <c r="B24" s="30" t="s">
        <v>63</v>
      </c>
      <c r="C24" s="31"/>
      <c r="D24" s="31"/>
      <c r="E24" s="32" t="s">
        <v>22</v>
      </c>
      <c r="F24" s="183">
        <v>2500000</v>
      </c>
      <c r="G24" s="63">
        <f>F24*0.5</f>
        <v>1250000</v>
      </c>
      <c r="H24" s="33">
        <f>F24*0.5</f>
        <v>1250000</v>
      </c>
      <c r="I24" s="94"/>
      <c r="J24" s="107"/>
      <c r="K24" s="102"/>
      <c r="L24" s="101"/>
      <c r="M24" s="36"/>
      <c r="N24" s="56"/>
      <c r="O24" s="106"/>
      <c r="P24" s="35"/>
      <c r="Q24" s="36"/>
      <c r="R24" s="108"/>
      <c r="S24" s="109"/>
      <c r="T24" s="110"/>
      <c r="U24" s="40"/>
      <c r="V24" s="108">
        <v>2500000</v>
      </c>
      <c r="W24" s="109">
        <f t="shared" si="3"/>
        <v>1250000</v>
      </c>
      <c r="X24" s="110">
        <f t="shared" si="4"/>
        <v>1250000</v>
      </c>
      <c r="Y24" s="40"/>
      <c r="Z24" s="37"/>
      <c r="AA24" s="38"/>
      <c r="AB24" s="39"/>
      <c r="AC24" s="40"/>
      <c r="AD24" s="37"/>
      <c r="AE24" s="38"/>
      <c r="AF24" s="39"/>
      <c r="AG24" s="40"/>
    </row>
    <row r="25" spans="1:33" s="75" customFormat="1" ht="48" customHeight="1">
      <c r="A25" s="97" t="s">
        <v>30</v>
      </c>
      <c r="B25" s="30" t="s">
        <v>77</v>
      </c>
      <c r="C25" s="111"/>
      <c r="D25" s="111"/>
      <c r="E25" s="32" t="s">
        <v>22</v>
      </c>
      <c r="F25" s="183">
        <v>2200000</v>
      </c>
      <c r="G25" s="63">
        <f t="shared" si="1"/>
        <v>1100000</v>
      </c>
      <c r="H25" s="33">
        <f t="shared" si="2"/>
        <v>1100000</v>
      </c>
      <c r="I25" s="94"/>
      <c r="J25" s="103"/>
      <c r="K25" s="112"/>
      <c r="L25" s="72"/>
      <c r="M25" s="36"/>
      <c r="N25" s="103"/>
      <c r="O25" s="104"/>
      <c r="P25" s="105"/>
      <c r="Q25" s="36"/>
      <c r="R25" s="59"/>
      <c r="S25" s="106"/>
      <c r="T25" s="35"/>
      <c r="U25" s="40"/>
      <c r="V25" s="59">
        <v>2200000</v>
      </c>
      <c r="W25" s="106">
        <f t="shared" si="3"/>
        <v>1100000</v>
      </c>
      <c r="X25" s="35">
        <f t="shared" si="4"/>
        <v>1100000</v>
      </c>
      <c r="Y25" s="40"/>
      <c r="Z25" s="37"/>
      <c r="AA25" s="38"/>
      <c r="AB25" s="39"/>
      <c r="AC25" s="40"/>
      <c r="AD25" s="37"/>
      <c r="AE25" s="38"/>
      <c r="AF25" s="39"/>
      <c r="AG25" s="40"/>
    </row>
    <row r="26" spans="1:33" s="75" customFormat="1" ht="51" customHeight="1">
      <c r="A26" s="41" t="s">
        <v>31</v>
      </c>
      <c r="B26" s="30" t="s">
        <v>67</v>
      </c>
      <c r="C26" s="31"/>
      <c r="D26" s="31"/>
      <c r="E26" s="32" t="s">
        <v>22</v>
      </c>
      <c r="F26" s="183">
        <v>1300000</v>
      </c>
      <c r="G26" s="63">
        <f>F26*0.5</f>
        <v>650000</v>
      </c>
      <c r="H26" s="33">
        <f>F26*0.5</f>
        <v>650000</v>
      </c>
      <c r="I26" s="94"/>
      <c r="J26" s="37"/>
      <c r="K26" s="34"/>
      <c r="L26" s="35"/>
      <c r="M26" s="36"/>
      <c r="N26" s="56"/>
      <c r="O26" s="106"/>
      <c r="P26" s="35"/>
      <c r="Q26" s="36"/>
      <c r="R26" s="59"/>
      <c r="S26" s="73"/>
      <c r="T26" s="110"/>
      <c r="U26" s="40"/>
      <c r="V26" s="59">
        <v>1300000</v>
      </c>
      <c r="W26" s="73">
        <f t="shared" si="3"/>
        <v>650000</v>
      </c>
      <c r="X26" s="110">
        <f t="shared" si="4"/>
        <v>650000</v>
      </c>
      <c r="Y26" s="40"/>
      <c r="Z26" s="37"/>
      <c r="AA26" s="38"/>
      <c r="AB26" s="39"/>
      <c r="AC26" s="40"/>
      <c r="AD26" s="37"/>
      <c r="AE26" s="38"/>
      <c r="AF26" s="39"/>
      <c r="AG26" s="40"/>
    </row>
    <row r="27" spans="1:33" s="75" customFormat="1" ht="57" customHeight="1">
      <c r="A27" s="41" t="s">
        <v>32</v>
      </c>
      <c r="B27" s="30" t="s">
        <v>68</v>
      </c>
      <c r="C27" s="31"/>
      <c r="D27" s="31"/>
      <c r="E27" s="32" t="s">
        <v>22</v>
      </c>
      <c r="F27" s="183">
        <v>2500000</v>
      </c>
      <c r="G27" s="63">
        <f aca="true" t="shared" si="5" ref="G27:G38">F27*0.5</f>
        <v>1250000</v>
      </c>
      <c r="H27" s="33">
        <f aca="true" t="shared" si="6" ref="H27:H38">F27*0.5</f>
        <v>1250000</v>
      </c>
      <c r="I27" s="94"/>
      <c r="J27" s="37"/>
      <c r="K27" s="34"/>
      <c r="L27" s="35"/>
      <c r="M27" s="36"/>
      <c r="N27" s="37"/>
      <c r="O27" s="34"/>
      <c r="P27" s="35"/>
      <c r="Q27" s="36"/>
      <c r="R27" s="108"/>
      <c r="S27" s="109"/>
      <c r="T27" s="113"/>
      <c r="U27" s="40"/>
      <c r="V27" s="108">
        <v>2500000</v>
      </c>
      <c r="W27" s="109">
        <f t="shared" si="3"/>
        <v>1250000</v>
      </c>
      <c r="X27" s="113">
        <f t="shared" si="4"/>
        <v>1250000</v>
      </c>
      <c r="Y27" s="40"/>
      <c r="Z27" s="37"/>
      <c r="AA27" s="38"/>
      <c r="AB27" s="39"/>
      <c r="AC27" s="40"/>
      <c r="AD27" s="37"/>
      <c r="AE27" s="38"/>
      <c r="AF27" s="39"/>
      <c r="AG27" s="40"/>
    </row>
    <row r="28" spans="1:33" s="75" customFormat="1" ht="74.25" customHeight="1">
      <c r="A28" s="41" t="s">
        <v>33</v>
      </c>
      <c r="B28" s="30" t="s">
        <v>69</v>
      </c>
      <c r="C28" s="111"/>
      <c r="D28" s="111"/>
      <c r="E28" s="32" t="s">
        <v>22</v>
      </c>
      <c r="F28" s="183">
        <v>1850000</v>
      </c>
      <c r="G28" s="63">
        <f>F28*0.5</f>
        <v>925000</v>
      </c>
      <c r="H28" s="33">
        <f>F28*0.5</f>
        <v>925000</v>
      </c>
      <c r="I28" s="94"/>
      <c r="J28" s="37"/>
      <c r="K28" s="34"/>
      <c r="L28" s="35"/>
      <c r="M28" s="36"/>
      <c r="N28" s="37"/>
      <c r="O28" s="34"/>
      <c r="P28" s="35"/>
      <c r="Q28" s="36"/>
      <c r="R28" s="108"/>
      <c r="S28" s="114"/>
      <c r="T28" s="33"/>
      <c r="U28" s="36"/>
      <c r="V28" s="108">
        <v>1850000</v>
      </c>
      <c r="W28" s="114">
        <f t="shared" si="3"/>
        <v>925000</v>
      </c>
      <c r="X28" s="110">
        <f t="shared" si="4"/>
        <v>925000</v>
      </c>
      <c r="Y28" s="40"/>
      <c r="Z28" s="37"/>
      <c r="AA28" s="38"/>
      <c r="AB28" s="39"/>
      <c r="AC28" s="40"/>
      <c r="AD28" s="37"/>
      <c r="AE28" s="38"/>
      <c r="AF28" s="39"/>
      <c r="AG28" s="40"/>
    </row>
    <row r="29" spans="1:33" s="75" customFormat="1" ht="48.75" customHeight="1">
      <c r="A29" s="41" t="s">
        <v>34</v>
      </c>
      <c r="B29" s="30" t="s">
        <v>70</v>
      </c>
      <c r="C29" s="31"/>
      <c r="D29" s="31"/>
      <c r="E29" s="32" t="s">
        <v>22</v>
      </c>
      <c r="F29" s="183">
        <v>1500000</v>
      </c>
      <c r="G29" s="63">
        <f t="shared" si="5"/>
        <v>750000</v>
      </c>
      <c r="H29" s="33">
        <f t="shared" si="6"/>
        <v>750000</v>
      </c>
      <c r="I29" s="94"/>
      <c r="J29" s="37"/>
      <c r="K29" s="34"/>
      <c r="L29" s="35"/>
      <c r="M29" s="36"/>
      <c r="N29" s="37"/>
      <c r="O29" s="34"/>
      <c r="P29" s="35"/>
      <c r="Q29" s="36"/>
      <c r="R29" s="37"/>
      <c r="S29" s="38"/>
      <c r="T29" s="39"/>
      <c r="U29" s="40"/>
      <c r="V29" s="108">
        <v>1500000</v>
      </c>
      <c r="W29" s="109">
        <f>V29*0.5</f>
        <v>750000</v>
      </c>
      <c r="X29" s="113">
        <f>V29*0.5</f>
        <v>750000</v>
      </c>
      <c r="Y29" s="40"/>
      <c r="Z29" s="37"/>
      <c r="AA29" s="38"/>
      <c r="AB29" s="39"/>
      <c r="AC29" s="40"/>
      <c r="AD29" s="37"/>
      <c r="AE29" s="38"/>
      <c r="AF29" s="39"/>
      <c r="AG29" s="40"/>
    </row>
    <row r="30" spans="1:33" s="75" customFormat="1" ht="49.5" customHeight="1">
      <c r="A30" s="41" t="s">
        <v>35</v>
      </c>
      <c r="B30" s="30" t="s">
        <v>71</v>
      </c>
      <c r="C30" s="31"/>
      <c r="D30" s="31"/>
      <c r="E30" s="32" t="s">
        <v>22</v>
      </c>
      <c r="F30" s="183">
        <v>1700000</v>
      </c>
      <c r="G30" s="63">
        <f t="shared" si="5"/>
        <v>850000</v>
      </c>
      <c r="H30" s="33">
        <f t="shared" si="6"/>
        <v>850000</v>
      </c>
      <c r="I30" s="94"/>
      <c r="J30" s="37"/>
      <c r="K30" s="34"/>
      <c r="L30" s="35"/>
      <c r="M30" s="36"/>
      <c r="N30" s="37"/>
      <c r="O30" s="34"/>
      <c r="P30" s="35"/>
      <c r="Q30" s="36"/>
      <c r="R30" s="37"/>
      <c r="S30" s="38"/>
      <c r="T30" s="39"/>
      <c r="U30" s="40"/>
      <c r="V30" s="108">
        <v>1700000</v>
      </c>
      <c r="W30" s="109">
        <f>V30*0.5</f>
        <v>850000</v>
      </c>
      <c r="X30" s="113">
        <f>V30*0.5</f>
        <v>850000</v>
      </c>
      <c r="Y30" s="40"/>
      <c r="Z30" s="37"/>
      <c r="AA30" s="38"/>
      <c r="AB30" s="39"/>
      <c r="AC30" s="40"/>
      <c r="AD30" s="37"/>
      <c r="AE30" s="38"/>
      <c r="AF30" s="39"/>
      <c r="AG30" s="40"/>
    </row>
    <row r="31" spans="1:33" s="75" customFormat="1" ht="48" customHeight="1">
      <c r="A31" s="41" t="s">
        <v>36</v>
      </c>
      <c r="B31" s="30" t="s">
        <v>64</v>
      </c>
      <c r="C31" s="31"/>
      <c r="D31" s="31"/>
      <c r="E31" s="32" t="s">
        <v>22</v>
      </c>
      <c r="F31" s="183">
        <v>2100000</v>
      </c>
      <c r="G31" s="63">
        <f t="shared" si="5"/>
        <v>1050000</v>
      </c>
      <c r="H31" s="33">
        <f t="shared" si="6"/>
        <v>1050000</v>
      </c>
      <c r="I31" s="94"/>
      <c r="J31" s="37"/>
      <c r="K31" s="34"/>
      <c r="L31" s="35"/>
      <c r="M31" s="36"/>
      <c r="N31" s="37"/>
      <c r="O31" s="34"/>
      <c r="P31" s="35"/>
      <c r="Q31" s="36"/>
      <c r="R31" s="37"/>
      <c r="S31" s="38"/>
      <c r="T31" s="39"/>
      <c r="U31" s="40"/>
      <c r="V31" s="108">
        <v>2100000</v>
      </c>
      <c r="W31" s="114">
        <f>V31*0.5</f>
        <v>1050000</v>
      </c>
      <c r="X31" s="113">
        <f>V31*0.5</f>
        <v>1050000</v>
      </c>
      <c r="Y31" s="40"/>
      <c r="Z31" s="37"/>
      <c r="AA31" s="38"/>
      <c r="AB31" s="39"/>
      <c r="AC31" s="40"/>
      <c r="AD31" s="37"/>
      <c r="AE31" s="38"/>
      <c r="AF31" s="39"/>
      <c r="AG31" s="40"/>
    </row>
    <row r="32" spans="1:33" s="75" customFormat="1" ht="66" customHeight="1">
      <c r="A32" s="41" t="s">
        <v>37</v>
      </c>
      <c r="B32" s="30" t="s">
        <v>72</v>
      </c>
      <c r="C32" s="31"/>
      <c r="D32" s="31"/>
      <c r="E32" s="32" t="s">
        <v>22</v>
      </c>
      <c r="F32" s="183">
        <v>1100000</v>
      </c>
      <c r="G32" s="63">
        <f t="shared" si="5"/>
        <v>550000</v>
      </c>
      <c r="H32" s="33">
        <f t="shared" si="6"/>
        <v>550000</v>
      </c>
      <c r="I32" s="94"/>
      <c r="J32" s="37"/>
      <c r="K32" s="34"/>
      <c r="L32" s="35"/>
      <c r="M32" s="36"/>
      <c r="N32" s="37"/>
      <c r="O32" s="34"/>
      <c r="P32" s="35"/>
      <c r="Q32" s="36"/>
      <c r="R32" s="37"/>
      <c r="S32" s="38"/>
      <c r="T32" s="39"/>
      <c r="U32" s="40"/>
      <c r="V32" s="108">
        <v>1100000</v>
      </c>
      <c r="W32" s="114">
        <f>V32*0.5</f>
        <v>550000</v>
      </c>
      <c r="X32" s="113">
        <f>V32*0.5</f>
        <v>550000</v>
      </c>
      <c r="Y32" s="40"/>
      <c r="Z32" s="37"/>
      <c r="AA32" s="38"/>
      <c r="AB32" s="39"/>
      <c r="AC32" s="40"/>
      <c r="AD32" s="37"/>
      <c r="AE32" s="38"/>
      <c r="AF32" s="39"/>
      <c r="AG32" s="40"/>
    </row>
    <row r="33" spans="1:33" s="14" customFormat="1" ht="48.75" customHeight="1">
      <c r="A33" s="41" t="s">
        <v>38</v>
      </c>
      <c r="B33" s="30" t="s">
        <v>66</v>
      </c>
      <c r="C33" s="31"/>
      <c r="D33" s="31"/>
      <c r="E33" s="32" t="s">
        <v>22</v>
      </c>
      <c r="F33" s="183">
        <v>2300000</v>
      </c>
      <c r="G33" s="63">
        <f t="shared" si="5"/>
        <v>1150000</v>
      </c>
      <c r="H33" s="33">
        <f t="shared" si="6"/>
        <v>1150000</v>
      </c>
      <c r="I33" s="94"/>
      <c r="J33" s="37"/>
      <c r="K33" s="34"/>
      <c r="L33" s="35"/>
      <c r="M33" s="36"/>
      <c r="N33" s="37"/>
      <c r="O33" s="34"/>
      <c r="P33" s="35"/>
      <c r="Q33" s="36"/>
      <c r="R33" s="37"/>
      <c r="S33" s="38"/>
      <c r="T33" s="39"/>
      <c r="U33" s="40"/>
      <c r="V33" s="37"/>
      <c r="W33" s="38"/>
      <c r="X33" s="39"/>
      <c r="Y33" s="40"/>
      <c r="Z33" s="108">
        <v>2300000</v>
      </c>
      <c r="AA33" s="109">
        <f>Z33*0.5</f>
        <v>1150000</v>
      </c>
      <c r="AB33" s="113">
        <f>Z33*0.5</f>
        <v>1150000</v>
      </c>
      <c r="AC33" s="40"/>
      <c r="AD33" s="37"/>
      <c r="AE33" s="38"/>
      <c r="AF33" s="39"/>
      <c r="AG33" s="40"/>
    </row>
    <row r="34" spans="1:33" s="14" customFormat="1" ht="53.25" customHeight="1">
      <c r="A34" s="41" t="s">
        <v>39</v>
      </c>
      <c r="B34" s="30" t="s">
        <v>65</v>
      </c>
      <c r="C34" s="31"/>
      <c r="D34" s="31"/>
      <c r="E34" s="32" t="s">
        <v>22</v>
      </c>
      <c r="F34" s="183">
        <v>1700000</v>
      </c>
      <c r="G34" s="63">
        <f t="shared" si="5"/>
        <v>850000</v>
      </c>
      <c r="H34" s="33">
        <f t="shared" si="6"/>
        <v>850000</v>
      </c>
      <c r="I34" s="94"/>
      <c r="J34" s="37"/>
      <c r="K34" s="34"/>
      <c r="L34" s="35"/>
      <c r="M34" s="36"/>
      <c r="N34" s="37"/>
      <c r="O34" s="34"/>
      <c r="P34" s="35"/>
      <c r="Q34" s="36"/>
      <c r="R34" s="37"/>
      <c r="S34" s="38"/>
      <c r="T34" s="39"/>
      <c r="U34" s="40"/>
      <c r="V34" s="37"/>
      <c r="W34" s="38"/>
      <c r="X34" s="39"/>
      <c r="Y34" s="40"/>
      <c r="Z34" s="108">
        <v>1700000</v>
      </c>
      <c r="AA34" s="114">
        <f>Z34*0.5</f>
        <v>850000</v>
      </c>
      <c r="AB34" s="113">
        <f>Z34*0.5</f>
        <v>850000</v>
      </c>
      <c r="AC34" s="40"/>
      <c r="AD34" s="37"/>
      <c r="AE34" s="38"/>
      <c r="AF34" s="39"/>
      <c r="AG34" s="40"/>
    </row>
    <row r="35" spans="1:33" s="14" customFormat="1" ht="48.75" customHeight="1">
      <c r="A35" s="41" t="s">
        <v>40</v>
      </c>
      <c r="B35" s="30" t="s">
        <v>73</v>
      </c>
      <c r="C35" s="31"/>
      <c r="D35" s="31"/>
      <c r="E35" s="32" t="s">
        <v>22</v>
      </c>
      <c r="F35" s="183">
        <v>1200000</v>
      </c>
      <c r="G35" s="63">
        <f t="shared" si="5"/>
        <v>600000</v>
      </c>
      <c r="H35" s="33">
        <f t="shared" si="6"/>
        <v>600000</v>
      </c>
      <c r="I35" s="94"/>
      <c r="J35" s="37"/>
      <c r="K35" s="34"/>
      <c r="L35" s="35"/>
      <c r="M35" s="36"/>
      <c r="N35" s="37"/>
      <c r="O35" s="34"/>
      <c r="P35" s="35"/>
      <c r="Q35" s="36"/>
      <c r="R35" s="37"/>
      <c r="S35" s="38"/>
      <c r="T35" s="39"/>
      <c r="U35" s="40"/>
      <c r="V35" s="37"/>
      <c r="W35" s="38"/>
      <c r="X35" s="39"/>
      <c r="Y35" s="40"/>
      <c r="Z35" s="37"/>
      <c r="AA35" s="38"/>
      <c r="AB35" s="39"/>
      <c r="AC35" s="40"/>
      <c r="AD35" s="108">
        <v>1200000</v>
      </c>
      <c r="AE35" s="109">
        <f>AD35*0.5</f>
        <v>600000</v>
      </c>
      <c r="AF35" s="113">
        <f>AD35*0.5</f>
        <v>600000</v>
      </c>
      <c r="AG35" s="40"/>
    </row>
    <row r="36" spans="1:33" s="14" customFormat="1" ht="57" customHeight="1">
      <c r="A36" s="41" t="s">
        <v>41</v>
      </c>
      <c r="B36" s="30" t="s">
        <v>74</v>
      </c>
      <c r="C36" s="31"/>
      <c r="D36" s="31"/>
      <c r="E36" s="32" t="s">
        <v>22</v>
      </c>
      <c r="F36" s="183">
        <v>1200000</v>
      </c>
      <c r="G36" s="63">
        <f t="shared" si="5"/>
        <v>600000</v>
      </c>
      <c r="H36" s="33">
        <f t="shared" si="6"/>
        <v>600000</v>
      </c>
      <c r="I36" s="94"/>
      <c r="J36" s="37"/>
      <c r="K36" s="34"/>
      <c r="L36" s="35"/>
      <c r="M36" s="36"/>
      <c r="N36" s="37"/>
      <c r="O36" s="34"/>
      <c r="P36" s="35"/>
      <c r="Q36" s="36"/>
      <c r="R36" s="37"/>
      <c r="S36" s="38"/>
      <c r="T36" s="39"/>
      <c r="U36" s="40"/>
      <c r="V36" s="37"/>
      <c r="W36" s="38"/>
      <c r="X36" s="39"/>
      <c r="Y36" s="40"/>
      <c r="Z36" s="37"/>
      <c r="AA36" s="38"/>
      <c r="AB36" s="39"/>
      <c r="AC36" s="40"/>
      <c r="AD36" s="108">
        <v>1200000</v>
      </c>
      <c r="AE36" s="114">
        <f>AD36*0.5</f>
        <v>600000</v>
      </c>
      <c r="AF36" s="113">
        <f>AD36*0.5</f>
        <v>600000</v>
      </c>
      <c r="AG36" s="40"/>
    </row>
    <row r="37" spans="1:33" s="14" customFormat="1" ht="46.5">
      <c r="A37" s="41" t="s">
        <v>42</v>
      </c>
      <c r="B37" s="30" t="s">
        <v>75</v>
      </c>
      <c r="C37" s="31"/>
      <c r="D37" s="31"/>
      <c r="E37" s="32" t="s">
        <v>22</v>
      </c>
      <c r="F37" s="183">
        <v>1500000</v>
      </c>
      <c r="G37" s="63">
        <f t="shared" si="5"/>
        <v>750000</v>
      </c>
      <c r="H37" s="33">
        <f t="shared" si="6"/>
        <v>750000</v>
      </c>
      <c r="I37" s="94"/>
      <c r="J37" s="37"/>
      <c r="K37" s="34"/>
      <c r="L37" s="35"/>
      <c r="M37" s="36"/>
      <c r="N37" s="37"/>
      <c r="O37" s="34"/>
      <c r="P37" s="35"/>
      <c r="Q37" s="36"/>
      <c r="R37" s="37"/>
      <c r="S37" s="38"/>
      <c r="T37" s="39"/>
      <c r="U37" s="40"/>
      <c r="V37" s="37"/>
      <c r="W37" s="38"/>
      <c r="X37" s="39"/>
      <c r="Y37" s="40"/>
      <c r="Z37" s="37"/>
      <c r="AA37" s="38"/>
      <c r="AB37" s="39"/>
      <c r="AC37" s="40"/>
      <c r="AD37" s="108">
        <v>1500000</v>
      </c>
      <c r="AE37" s="114">
        <f>AD37*0.5</f>
        <v>750000</v>
      </c>
      <c r="AF37" s="113">
        <f>AD37*0.5</f>
        <v>750000</v>
      </c>
      <c r="AG37" s="40"/>
    </row>
    <row r="38" spans="1:33" s="14" customFormat="1" ht="43.5" customHeight="1">
      <c r="A38" s="41" t="s">
        <v>43</v>
      </c>
      <c r="B38" s="44" t="s">
        <v>24</v>
      </c>
      <c r="C38" s="31"/>
      <c r="D38" s="31"/>
      <c r="E38" s="32" t="s">
        <v>22</v>
      </c>
      <c r="F38" s="183">
        <v>1800000</v>
      </c>
      <c r="G38" s="63">
        <f t="shared" si="5"/>
        <v>900000</v>
      </c>
      <c r="H38" s="33">
        <f t="shared" si="6"/>
        <v>900000</v>
      </c>
      <c r="I38" s="94"/>
      <c r="J38" s="37"/>
      <c r="K38" s="34"/>
      <c r="L38" s="35"/>
      <c r="M38" s="36"/>
      <c r="N38" s="37"/>
      <c r="O38" s="34"/>
      <c r="P38" s="35"/>
      <c r="Q38" s="36"/>
      <c r="R38" s="37"/>
      <c r="S38" s="38"/>
      <c r="T38" s="39"/>
      <c r="U38" s="40"/>
      <c r="V38" s="37"/>
      <c r="W38" s="38"/>
      <c r="X38" s="39"/>
      <c r="Y38" s="40"/>
      <c r="Z38" s="37"/>
      <c r="AA38" s="38"/>
      <c r="AB38" s="39"/>
      <c r="AC38" s="40"/>
      <c r="AD38" s="108">
        <v>1800000</v>
      </c>
      <c r="AE38" s="114">
        <f>AD38*0.5</f>
        <v>900000</v>
      </c>
      <c r="AF38" s="113">
        <f>AD38*0.5</f>
        <v>900000</v>
      </c>
      <c r="AG38" s="40"/>
    </row>
    <row r="39" spans="1:33" s="26" customFormat="1" ht="25.5" customHeight="1">
      <c r="A39" s="237" t="s">
        <v>44</v>
      </c>
      <c r="B39" s="238"/>
      <c r="C39" s="238"/>
      <c r="D39" s="238"/>
      <c r="E39" s="239"/>
      <c r="F39" s="185"/>
      <c r="G39" s="115"/>
      <c r="H39" s="116"/>
      <c r="I39" s="117"/>
      <c r="J39" s="115"/>
      <c r="K39" s="118"/>
      <c r="L39" s="118"/>
      <c r="M39" s="119"/>
      <c r="N39" s="115"/>
      <c r="O39" s="118"/>
      <c r="P39" s="118"/>
      <c r="Q39" s="119"/>
      <c r="R39" s="115"/>
      <c r="S39" s="118"/>
      <c r="T39" s="118"/>
      <c r="U39" s="119"/>
      <c r="V39" s="115"/>
      <c r="W39" s="118"/>
      <c r="X39" s="118"/>
      <c r="Y39" s="119"/>
      <c r="Z39" s="115"/>
      <c r="AA39" s="118"/>
      <c r="AB39" s="118"/>
      <c r="AC39" s="119"/>
      <c r="AD39" s="115"/>
      <c r="AE39" s="118"/>
      <c r="AF39" s="118"/>
      <c r="AG39" s="119"/>
    </row>
    <row r="40" spans="1:33" s="74" customFormat="1" ht="116.25">
      <c r="A40" s="41" t="s">
        <v>21</v>
      </c>
      <c r="B40" s="161" t="s">
        <v>87</v>
      </c>
      <c r="C40" s="31"/>
      <c r="D40" s="31"/>
      <c r="E40" s="46" t="s">
        <v>46</v>
      </c>
      <c r="F40" s="186">
        <f>J40+N40+R40+V40</f>
        <v>5000000</v>
      </c>
      <c r="G40" s="122">
        <f>F40*0.3</f>
        <v>1500000</v>
      </c>
      <c r="H40" s="35">
        <f>F40*0.7</f>
        <v>3500000</v>
      </c>
      <c r="I40" s="36"/>
      <c r="J40" s="152"/>
      <c r="K40" s="34"/>
      <c r="L40" s="35"/>
      <c r="M40" s="36"/>
      <c r="N40" s="152">
        <v>200000</v>
      </c>
      <c r="O40" s="34">
        <f>N40*0.3</f>
        <v>60000</v>
      </c>
      <c r="P40" s="35">
        <f>N40*0.7</f>
        <v>140000</v>
      </c>
      <c r="Q40" s="36"/>
      <c r="R40" s="152">
        <v>3229400</v>
      </c>
      <c r="S40" s="34">
        <f>R40*0.3</f>
        <v>968820</v>
      </c>
      <c r="T40" s="35">
        <f>R40*0.7</f>
        <v>2260580</v>
      </c>
      <c r="U40" s="36"/>
      <c r="V40" s="176">
        <v>1570600</v>
      </c>
      <c r="W40" s="34">
        <f>V40*0.3</f>
        <v>471180</v>
      </c>
      <c r="X40" s="35">
        <f>V40*0.7</f>
        <v>1099420</v>
      </c>
      <c r="Y40" s="36"/>
      <c r="Z40" s="152"/>
      <c r="AA40" s="34"/>
      <c r="AB40" s="35"/>
      <c r="AC40" s="36"/>
      <c r="AD40" s="152"/>
      <c r="AE40" s="34"/>
      <c r="AF40" s="35"/>
      <c r="AG40" s="36"/>
    </row>
    <row r="41" spans="1:33" s="74" customFormat="1" ht="71.25" customHeight="1">
      <c r="A41" s="29" t="s">
        <v>23</v>
      </c>
      <c r="B41" s="121" t="s">
        <v>89</v>
      </c>
      <c r="C41" s="31"/>
      <c r="D41" s="31"/>
      <c r="E41" s="46" t="s">
        <v>47</v>
      </c>
      <c r="F41" s="187">
        <f>J41+N41+R41</f>
        <v>1850000</v>
      </c>
      <c r="G41" s="122">
        <f>F41*0.3</f>
        <v>555000</v>
      </c>
      <c r="H41" s="123">
        <f>F41*0.7</f>
        <v>1295000</v>
      </c>
      <c r="I41" s="124"/>
      <c r="J41" s="125">
        <v>440000</v>
      </c>
      <c r="K41" s="126">
        <f>J41*0.3</f>
        <v>132000</v>
      </c>
      <c r="L41" s="127">
        <f>J41*0.7</f>
        <v>308000</v>
      </c>
      <c r="M41" s="128"/>
      <c r="N41" s="125">
        <v>410000</v>
      </c>
      <c r="O41" s="129">
        <f>N41*0.3</f>
        <v>123000</v>
      </c>
      <c r="P41" s="127">
        <f>N41*0.7</f>
        <v>287000</v>
      </c>
      <c r="Q41" s="128"/>
      <c r="R41" s="125">
        <v>1000000</v>
      </c>
      <c r="S41" s="129">
        <f>R41*0.3</f>
        <v>300000</v>
      </c>
      <c r="T41" s="127">
        <f>R41*0.7</f>
        <v>700000</v>
      </c>
      <c r="U41" s="128"/>
      <c r="V41" s="125"/>
      <c r="W41" s="129"/>
      <c r="X41" s="123"/>
      <c r="Y41" s="128"/>
      <c r="Z41" s="125"/>
      <c r="AA41" s="129"/>
      <c r="AB41" s="123"/>
      <c r="AC41" s="128"/>
      <c r="AD41" s="125"/>
      <c r="AE41" s="129"/>
      <c r="AF41" s="127"/>
      <c r="AG41" s="130"/>
    </row>
    <row r="42" spans="1:33" s="74" customFormat="1" ht="72" customHeight="1">
      <c r="A42" s="29" t="s">
        <v>25</v>
      </c>
      <c r="B42" s="30" t="s">
        <v>90</v>
      </c>
      <c r="C42" s="31"/>
      <c r="D42" s="31"/>
      <c r="E42" s="131" t="s">
        <v>48</v>
      </c>
      <c r="F42" s="187">
        <f>J42+N42</f>
        <v>415000</v>
      </c>
      <c r="G42" s="132">
        <f>F42*0.3</f>
        <v>124500</v>
      </c>
      <c r="H42" s="123">
        <f>F42*0.7</f>
        <v>290500</v>
      </c>
      <c r="I42" s="128"/>
      <c r="J42" s="125">
        <v>195000</v>
      </c>
      <c r="K42" s="129">
        <f>J42*0.3</f>
        <v>58500</v>
      </c>
      <c r="L42" s="123">
        <f>J42*0.7</f>
        <v>136500</v>
      </c>
      <c r="M42" s="128"/>
      <c r="N42" s="125">
        <v>220000</v>
      </c>
      <c r="O42" s="129">
        <f>N42*0.3</f>
        <v>66000</v>
      </c>
      <c r="P42" s="123">
        <f>N42*0.7</f>
        <v>154000</v>
      </c>
      <c r="Q42" s="128"/>
      <c r="R42" s="125"/>
      <c r="S42" s="129"/>
      <c r="T42" s="123"/>
      <c r="U42" s="128"/>
      <c r="V42" s="125"/>
      <c r="W42" s="129"/>
      <c r="X42" s="123"/>
      <c r="Y42" s="128"/>
      <c r="Z42" s="125"/>
      <c r="AA42" s="129"/>
      <c r="AB42" s="123"/>
      <c r="AC42" s="128"/>
      <c r="AD42" s="125"/>
      <c r="AE42" s="129"/>
      <c r="AF42" s="123"/>
      <c r="AG42" s="130"/>
    </row>
    <row r="43" spans="1:33" s="74" customFormat="1" ht="81" customHeight="1">
      <c r="A43" s="141" t="s">
        <v>26</v>
      </c>
      <c r="B43" s="120" t="s">
        <v>85</v>
      </c>
      <c r="C43" s="134"/>
      <c r="D43" s="134"/>
      <c r="E43" s="142" t="s">
        <v>49</v>
      </c>
      <c r="F43" s="183">
        <f>J43+N43</f>
        <v>262000</v>
      </c>
      <c r="G43" s="64">
        <f>F43*0.3</f>
        <v>78600</v>
      </c>
      <c r="H43" s="48">
        <f>F43*0.7</f>
        <v>183400</v>
      </c>
      <c r="I43" s="49"/>
      <c r="J43" s="50">
        <v>12000</v>
      </c>
      <c r="K43" s="143">
        <f>J43*0.3</f>
        <v>3600</v>
      </c>
      <c r="L43" s="144"/>
      <c r="M43" s="49">
        <f>J43*0.7</f>
        <v>8400</v>
      </c>
      <c r="N43" s="50">
        <v>250000</v>
      </c>
      <c r="O43" s="143">
        <f>N43*0.3</f>
        <v>75000</v>
      </c>
      <c r="P43" s="144"/>
      <c r="Q43" s="49">
        <f>N43*0.7</f>
        <v>175000</v>
      </c>
      <c r="R43" s="138"/>
      <c r="S43" s="139"/>
      <c r="T43" s="140"/>
      <c r="U43" s="137"/>
      <c r="V43" s="138"/>
      <c r="W43" s="139"/>
      <c r="X43" s="140"/>
      <c r="Y43" s="137"/>
      <c r="Z43" s="138"/>
      <c r="AA43" s="139"/>
      <c r="AB43" s="140"/>
      <c r="AC43" s="137"/>
      <c r="AD43" s="138"/>
      <c r="AE43" s="139"/>
      <c r="AF43" s="140"/>
      <c r="AG43" s="130"/>
    </row>
    <row r="44" spans="1:33" s="74" customFormat="1" ht="84" customHeight="1">
      <c r="A44" s="133" t="s">
        <v>27</v>
      </c>
      <c r="B44" s="120" t="s">
        <v>86</v>
      </c>
      <c r="C44" s="134"/>
      <c r="D44" s="134"/>
      <c r="E44" s="46" t="s">
        <v>47</v>
      </c>
      <c r="F44" s="188">
        <v>300000</v>
      </c>
      <c r="G44" s="135">
        <f>F44*0.5</f>
        <v>150000</v>
      </c>
      <c r="H44" s="136"/>
      <c r="I44" s="137">
        <f>F44*0.5</f>
        <v>150000</v>
      </c>
      <c r="J44" s="138"/>
      <c r="K44" s="139"/>
      <c r="L44" s="140"/>
      <c r="M44" s="137"/>
      <c r="N44" s="179">
        <v>300000</v>
      </c>
      <c r="O44" s="129">
        <f>N44*0.5</f>
        <v>150000</v>
      </c>
      <c r="P44" s="136"/>
      <c r="Q44" s="137">
        <f>N44*0.5</f>
        <v>150000</v>
      </c>
      <c r="R44" s="138"/>
      <c r="S44" s="139"/>
      <c r="T44" s="140"/>
      <c r="U44" s="137"/>
      <c r="V44" s="138"/>
      <c r="W44" s="139"/>
      <c r="X44" s="140"/>
      <c r="Y44" s="137"/>
      <c r="Z44" s="138"/>
      <c r="AA44" s="139"/>
      <c r="AB44" s="140"/>
      <c r="AC44" s="137"/>
      <c r="AD44" s="138"/>
      <c r="AE44" s="139"/>
      <c r="AF44" s="140"/>
      <c r="AG44" s="130"/>
    </row>
    <row r="45" spans="1:33" s="26" customFormat="1" ht="48.75" customHeight="1">
      <c r="A45" s="222" t="s">
        <v>59</v>
      </c>
      <c r="B45" s="223"/>
      <c r="C45" s="223"/>
      <c r="D45" s="223"/>
      <c r="E45" s="224"/>
      <c r="F45" s="189"/>
      <c r="G45" s="146"/>
      <c r="H45" s="147"/>
      <c r="I45" s="148"/>
      <c r="J45" s="115"/>
      <c r="K45" s="149"/>
      <c r="L45" s="149"/>
      <c r="M45" s="150"/>
      <c r="N45" s="146"/>
      <c r="O45" s="149"/>
      <c r="P45" s="149"/>
      <c r="Q45" s="150"/>
      <c r="R45" s="115"/>
      <c r="S45" s="149"/>
      <c r="T45" s="151"/>
      <c r="U45" s="145"/>
      <c r="V45" s="146"/>
      <c r="W45" s="149"/>
      <c r="X45" s="151"/>
      <c r="Y45" s="150"/>
      <c r="Z45" s="146"/>
      <c r="AA45" s="149"/>
      <c r="AB45" s="151"/>
      <c r="AC45" s="150"/>
      <c r="AD45" s="146"/>
      <c r="AE45" s="149"/>
      <c r="AF45" s="151"/>
      <c r="AG45" s="150"/>
    </row>
    <row r="46" spans="1:33" s="74" customFormat="1" ht="142.5" customHeight="1">
      <c r="A46" s="41" t="s">
        <v>21</v>
      </c>
      <c r="B46" s="45" t="s">
        <v>57</v>
      </c>
      <c r="C46" s="31"/>
      <c r="D46" s="31"/>
      <c r="E46" s="46" t="s">
        <v>45</v>
      </c>
      <c r="F46" s="190">
        <f>G46+H46+V46</f>
        <v>1610000</v>
      </c>
      <c r="G46" s="64">
        <f>O46+S46</f>
        <v>16500</v>
      </c>
      <c r="H46" s="48">
        <f>P46+T46</f>
        <v>93500</v>
      </c>
      <c r="I46" s="49"/>
      <c r="J46" s="103"/>
      <c r="K46" s="112"/>
      <c r="L46" s="72"/>
      <c r="M46" s="36"/>
      <c r="N46" s="50">
        <v>10000</v>
      </c>
      <c r="O46" s="34">
        <f>N46*0.15</f>
        <v>1500</v>
      </c>
      <c r="P46" s="35">
        <f>N46*0.85</f>
        <v>8500</v>
      </c>
      <c r="Q46" s="36"/>
      <c r="R46" s="152">
        <v>100000</v>
      </c>
      <c r="S46" s="106">
        <f>R46*0.15</f>
        <v>15000</v>
      </c>
      <c r="T46" s="35">
        <f>R46*0.85</f>
        <v>85000</v>
      </c>
      <c r="U46" s="36"/>
      <c r="V46" s="50">
        <v>1500000</v>
      </c>
      <c r="W46" s="34">
        <f>V46*0.15</f>
        <v>225000</v>
      </c>
      <c r="X46" s="35">
        <f>V46*0.85</f>
        <v>1275000</v>
      </c>
      <c r="Y46" s="36"/>
      <c r="Z46" s="50"/>
      <c r="AA46" s="34"/>
      <c r="AB46" s="35"/>
      <c r="AC46" s="36"/>
      <c r="AD46" s="50"/>
      <c r="AE46" s="34"/>
      <c r="AF46" s="35"/>
      <c r="AG46" s="36"/>
    </row>
    <row r="47" spans="1:33" s="27" customFormat="1" ht="138.75" customHeight="1">
      <c r="A47" s="29" t="s">
        <v>23</v>
      </c>
      <c r="B47" s="57" t="s">
        <v>81</v>
      </c>
      <c r="C47" s="31"/>
      <c r="D47" s="31"/>
      <c r="E47" s="46" t="s">
        <v>45</v>
      </c>
      <c r="F47" s="191">
        <f>J47+N47</f>
        <v>403860</v>
      </c>
      <c r="G47" s="64">
        <f>F47*0.15</f>
        <v>60579</v>
      </c>
      <c r="H47" s="48">
        <f>F47*0.85</f>
        <v>343281</v>
      </c>
      <c r="I47" s="49"/>
      <c r="J47" s="50">
        <v>15860</v>
      </c>
      <c r="K47" s="38">
        <f>J47*0.15</f>
        <v>2379</v>
      </c>
      <c r="L47" s="48">
        <f>J47*0.85</f>
        <v>13481</v>
      </c>
      <c r="M47" s="36"/>
      <c r="N47" s="50">
        <v>388000</v>
      </c>
      <c r="O47" s="34">
        <f>N47*0.15</f>
        <v>58200</v>
      </c>
      <c r="P47" s="35">
        <f>N47*0.85</f>
        <v>329800</v>
      </c>
      <c r="Q47" s="36"/>
      <c r="R47" s="50"/>
      <c r="S47" s="34"/>
      <c r="T47" s="35"/>
      <c r="U47" s="36"/>
      <c r="V47" s="50"/>
      <c r="W47" s="34"/>
      <c r="X47" s="35"/>
      <c r="Y47" s="36"/>
      <c r="Z47" s="50"/>
      <c r="AA47" s="34"/>
      <c r="AB47" s="35"/>
      <c r="AC47" s="36"/>
      <c r="AD47" s="50"/>
      <c r="AE47" s="34"/>
      <c r="AF47" s="35"/>
      <c r="AG47" s="36"/>
    </row>
    <row r="48" spans="1:33" s="27" customFormat="1" ht="117.75" customHeight="1">
      <c r="A48" s="41" t="s">
        <v>25</v>
      </c>
      <c r="B48" s="45" t="s">
        <v>76</v>
      </c>
      <c r="C48" s="31"/>
      <c r="D48" s="31"/>
      <c r="E48" s="46" t="s">
        <v>49</v>
      </c>
      <c r="F48" s="186">
        <f>J48+N48</f>
        <v>1235000</v>
      </c>
      <c r="G48" s="64">
        <f>F48*0.15</f>
        <v>185250</v>
      </c>
      <c r="H48" s="48">
        <f>F48*0.85</f>
        <v>1049750</v>
      </c>
      <c r="I48" s="49"/>
      <c r="J48" s="56">
        <v>3000</v>
      </c>
      <c r="K48" s="47">
        <f>J48*0.15</f>
        <v>450</v>
      </c>
      <c r="L48" s="35">
        <f>J48*0.85</f>
        <v>2550</v>
      </c>
      <c r="M48" s="36"/>
      <c r="N48" s="58">
        <v>1232000</v>
      </c>
      <c r="O48" s="34">
        <f>N48*0.15</f>
        <v>184800</v>
      </c>
      <c r="P48" s="35">
        <f>N48*0.85</f>
        <v>1047200</v>
      </c>
      <c r="Q48" s="36"/>
      <c r="R48" s="50"/>
      <c r="S48" s="34"/>
      <c r="T48" s="35"/>
      <c r="U48" s="36"/>
      <c r="V48" s="50"/>
      <c r="W48" s="34"/>
      <c r="X48" s="35"/>
      <c r="Y48" s="36"/>
      <c r="Z48" s="50"/>
      <c r="AA48" s="34"/>
      <c r="AB48" s="35"/>
      <c r="AC48" s="36"/>
      <c r="AD48" s="50"/>
      <c r="AE48" s="34"/>
      <c r="AF48" s="35"/>
      <c r="AG48" s="36"/>
    </row>
    <row r="49" spans="1:33" s="168" customFormat="1" ht="27.75" customHeight="1">
      <c r="A49" s="234" t="s">
        <v>88</v>
      </c>
      <c r="B49" s="235"/>
      <c r="C49" s="235"/>
      <c r="D49" s="235"/>
      <c r="E49" s="236"/>
      <c r="F49" s="192"/>
      <c r="G49" s="164"/>
      <c r="H49" s="155"/>
      <c r="I49" s="156"/>
      <c r="J49" s="165"/>
      <c r="K49" s="166"/>
      <c r="L49" s="155"/>
      <c r="M49" s="156"/>
      <c r="N49" s="167"/>
      <c r="O49" s="155"/>
      <c r="P49" s="155"/>
      <c r="Q49" s="156"/>
      <c r="R49" s="164"/>
      <c r="S49" s="155"/>
      <c r="T49" s="155"/>
      <c r="U49" s="156"/>
      <c r="V49" s="164"/>
      <c r="W49" s="155"/>
      <c r="X49" s="155"/>
      <c r="Y49" s="156"/>
      <c r="Z49" s="164"/>
      <c r="AA49" s="155"/>
      <c r="AB49" s="155"/>
      <c r="AC49" s="156"/>
      <c r="AD49" s="164"/>
      <c r="AE49" s="155"/>
      <c r="AF49" s="155"/>
      <c r="AG49" s="156"/>
    </row>
    <row r="50" spans="1:33" s="27" customFormat="1" ht="116.25">
      <c r="A50" s="162" t="s">
        <v>21</v>
      </c>
      <c r="B50" s="169" t="s">
        <v>92</v>
      </c>
      <c r="C50" s="163"/>
      <c r="D50" s="163"/>
      <c r="E50" s="46" t="s">
        <v>49</v>
      </c>
      <c r="F50" s="190">
        <v>11000000</v>
      </c>
      <c r="G50" s="64">
        <f>F50*0.5</f>
        <v>5500000</v>
      </c>
      <c r="H50" s="48">
        <f>F50*0.5</f>
        <v>5500000</v>
      </c>
      <c r="I50" s="49"/>
      <c r="J50" s="108"/>
      <c r="K50" s="47"/>
      <c r="L50" s="48"/>
      <c r="M50" s="49"/>
      <c r="N50" s="159">
        <v>1487000</v>
      </c>
      <c r="O50" s="38">
        <f>N50*0.5</f>
        <v>743500</v>
      </c>
      <c r="P50" s="48">
        <f>N50*0.5</f>
        <v>743500</v>
      </c>
      <c r="Q50" s="49"/>
      <c r="R50" s="50">
        <v>2378250</v>
      </c>
      <c r="S50" s="38">
        <f>R50*0.5</f>
        <v>1189125</v>
      </c>
      <c r="T50" s="48">
        <f>R50*0.5</f>
        <v>1189125</v>
      </c>
      <c r="U50" s="49"/>
      <c r="V50" s="50">
        <v>2378250</v>
      </c>
      <c r="W50" s="38">
        <f>V50*0.5</f>
        <v>1189125</v>
      </c>
      <c r="X50" s="48">
        <f>V50*0.5</f>
        <v>1189125</v>
      </c>
      <c r="Y50" s="49"/>
      <c r="Z50" s="50">
        <v>2378250</v>
      </c>
      <c r="AA50" s="38">
        <f>Z50*0.5</f>
        <v>1189125</v>
      </c>
      <c r="AB50" s="48">
        <f>Z50*0.5</f>
        <v>1189125</v>
      </c>
      <c r="AC50" s="49"/>
      <c r="AD50" s="50">
        <v>2378250</v>
      </c>
      <c r="AE50" s="38">
        <f>AD50*0.5</f>
        <v>1189125</v>
      </c>
      <c r="AF50" s="48">
        <f>AD50*0.5</f>
        <v>1189125</v>
      </c>
      <c r="AG50" s="49"/>
    </row>
    <row r="51" spans="1:33" s="15" customFormat="1" ht="30.75" customHeight="1">
      <c r="A51" s="231" t="s">
        <v>51</v>
      </c>
      <c r="B51" s="223"/>
      <c r="C51" s="223"/>
      <c r="D51" s="223"/>
      <c r="E51" s="224"/>
      <c r="F51" s="193"/>
      <c r="G51" s="146"/>
      <c r="H51" s="147"/>
      <c r="I51" s="148"/>
      <c r="J51" s="153"/>
      <c r="K51" s="154"/>
      <c r="L51" s="155"/>
      <c r="M51" s="156"/>
      <c r="N51" s="146"/>
      <c r="O51" s="155"/>
      <c r="P51" s="155"/>
      <c r="Q51" s="156"/>
      <c r="R51" s="146"/>
      <c r="S51" s="155"/>
      <c r="T51" s="155"/>
      <c r="U51" s="156"/>
      <c r="V51" s="146"/>
      <c r="W51" s="155"/>
      <c r="X51" s="155"/>
      <c r="Y51" s="156"/>
      <c r="Z51" s="146"/>
      <c r="AA51" s="155"/>
      <c r="AB51" s="155"/>
      <c r="AC51" s="156"/>
      <c r="AD51" s="146"/>
      <c r="AE51" s="155"/>
      <c r="AF51" s="155"/>
      <c r="AG51" s="156"/>
    </row>
    <row r="52" spans="1:33" s="74" customFormat="1" ht="117" customHeight="1">
      <c r="A52" s="157" t="s">
        <v>21</v>
      </c>
      <c r="B52" s="158" t="s">
        <v>58</v>
      </c>
      <c r="C52" s="31"/>
      <c r="D52" s="31"/>
      <c r="E52" s="46" t="s">
        <v>49</v>
      </c>
      <c r="F52" s="190">
        <f>J52+N52+R52+V52</f>
        <v>3100000</v>
      </c>
      <c r="G52" s="64">
        <f>F52</f>
        <v>3100000</v>
      </c>
      <c r="H52" s="48"/>
      <c r="I52" s="49"/>
      <c r="J52" s="159">
        <v>400000</v>
      </c>
      <c r="K52" s="34">
        <f>J52</f>
        <v>400000</v>
      </c>
      <c r="L52" s="48"/>
      <c r="M52" s="49"/>
      <c r="N52" s="50">
        <v>400000</v>
      </c>
      <c r="O52" s="38">
        <f>N52</f>
        <v>400000</v>
      </c>
      <c r="P52" s="48"/>
      <c r="Q52" s="49"/>
      <c r="R52" s="50">
        <v>1200000</v>
      </c>
      <c r="S52" s="38">
        <f>R52</f>
        <v>1200000</v>
      </c>
      <c r="T52" s="48"/>
      <c r="U52" s="49"/>
      <c r="V52" s="50">
        <v>1100000</v>
      </c>
      <c r="W52" s="38">
        <f>V52</f>
        <v>1100000</v>
      </c>
      <c r="X52" s="48"/>
      <c r="Y52" s="49"/>
      <c r="Z52" s="50"/>
      <c r="AA52" s="38"/>
      <c r="AB52" s="48"/>
      <c r="AC52" s="49"/>
      <c r="AD52" s="50"/>
      <c r="AE52" s="38"/>
      <c r="AF52" s="48"/>
      <c r="AG52" s="49"/>
    </row>
    <row r="53" spans="1:33" s="74" customFormat="1" ht="46.5">
      <c r="A53" s="41">
        <v>2</v>
      </c>
      <c r="B53" s="160" t="s">
        <v>50</v>
      </c>
      <c r="C53" s="31"/>
      <c r="D53" s="31"/>
      <c r="E53" s="46" t="s">
        <v>49</v>
      </c>
      <c r="F53" s="190">
        <f>J53+N53+R53+V53</f>
        <v>1500000</v>
      </c>
      <c r="G53" s="64">
        <f>F53*0.15</f>
        <v>225000</v>
      </c>
      <c r="H53" s="48">
        <f>F53*0.85</f>
        <v>1275000</v>
      </c>
      <c r="I53" s="49"/>
      <c r="J53" s="50"/>
      <c r="K53" s="34"/>
      <c r="L53" s="35"/>
      <c r="M53" s="36"/>
      <c r="N53" s="50">
        <v>100000</v>
      </c>
      <c r="O53" s="34">
        <f>N53*0.15</f>
        <v>15000</v>
      </c>
      <c r="P53" s="35">
        <f>N53*0.85</f>
        <v>85000</v>
      </c>
      <c r="Q53" s="36"/>
      <c r="R53" s="50">
        <v>750000</v>
      </c>
      <c r="S53" s="34">
        <f>R53*0.15</f>
        <v>112500</v>
      </c>
      <c r="T53" s="35">
        <f>R53*0.85</f>
        <v>637500</v>
      </c>
      <c r="U53" s="36"/>
      <c r="V53" s="50">
        <v>650000</v>
      </c>
      <c r="W53" s="34"/>
      <c r="X53" s="35"/>
      <c r="Y53" s="36"/>
      <c r="Z53" s="50"/>
      <c r="AA53" s="34"/>
      <c r="AB53" s="35"/>
      <c r="AC53" s="36"/>
      <c r="AD53" s="50"/>
      <c r="AE53" s="34"/>
      <c r="AF53" s="35"/>
      <c r="AG53" s="36"/>
    </row>
    <row r="54" spans="1:241" s="18" customFormat="1" ht="18.75" customHeight="1" thickBot="1">
      <c r="A54" s="218"/>
      <c r="B54" s="219"/>
      <c r="C54" s="65"/>
      <c r="D54" s="66"/>
      <c r="E54" s="67"/>
      <c r="F54" s="194"/>
      <c r="G54" s="60"/>
      <c r="H54" s="61"/>
      <c r="I54" s="62"/>
      <c r="J54" s="60"/>
      <c r="K54" s="61"/>
      <c r="L54" s="61"/>
      <c r="M54" s="62"/>
      <c r="N54" s="60"/>
      <c r="O54" s="61"/>
      <c r="P54" s="61"/>
      <c r="Q54" s="62"/>
      <c r="R54" s="60"/>
      <c r="S54" s="61"/>
      <c r="T54" s="61"/>
      <c r="U54" s="62"/>
      <c r="V54" s="60"/>
      <c r="W54" s="61"/>
      <c r="X54" s="61"/>
      <c r="Y54" s="62"/>
      <c r="Z54" s="60"/>
      <c r="AA54" s="61"/>
      <c r="AB54" s="61"/>
      <c r="AC54" s="62"/>
      <c r="AD54" s="60"/>
      <c r="AE54" s="61"/>
      <c r="AF54" s="61"/>
      <c r="AG54" s="62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</row>
    <row r="55" spans="1:33" s="175" customFormat="1" ht="18.75" customHeight="1">
      <c r="A55" s="170"/>
      <c r="B55" s="171"/>
      <c r="C55" s="172"/>
      <c r="D55" s="172"/>
      <c r="E55" s="173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</row>
    <row r="56" s="195" customFormat="1" ht="27.75" customHeight="1">
      <c r="A56" s="195" t="s">
        <v>91</v>
      </c>
    </row>
    <row r="57" s="264" customFormat="1" ht="23.25"/>
    <row r="58" spans="1:32" ht="15.75">
      <c r="A58" s="2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5.75">
      <c r="A59" s="21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15.75">
      <c r="A60" s="21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5.7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5.75">
      <c r="A62" s="21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5.75">
      <c r="A63" s="21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5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5.75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5.75">
      <c r="A66" s="21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5.75">
      <c r="A67" s="21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5.75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5.75">
      <c r="A69" s="21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5.75">
      <c r="A70" s="21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5.75">
      <c r="A71" s="21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5.7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5.75">
      <c r="A73" s="21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5.75">
      <c r="A74" s="21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5.75">
      <c r="A75" s="21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5.75">
      <c r="A76" s="21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5.75">
      <c r="A77" s="21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5.75">
      <c r="A78" s="21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5.75">
      <c r="A79" s="21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5.75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5.75">
      <c r="A81" s="21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5.75">
      <c r="A82" s="21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5.75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5.75">
      <c r="A84" s="21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5.75">
      <c r="A85" s="21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5.75">
      <c r="A86" s="21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5.75">
      <c r="A87" s="21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5.75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5.75">
      <c r="A89" s="21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5.75">
      <c r="A90" s="21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5.75">
      <c r="A91" s="21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5.75">
      <c r="A92" s="21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5.75">
      <c r="A93" s="21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5.75">
      <c r="A94" s="21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5.75">
      <c r="A95" s="21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5.75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.75">
      <c r="A97" s="21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.75">
      <c r="A98" s="21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5.75">
      <c r="A99" s="21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5.75">
      <c r="A100" s="21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5.75">
      <c r="A101" s="21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5.75">
      <c r="A102" s="21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5.75">
      <c r="A103" s="21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5.75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5.75">
      <c r="A105" s="21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5.75">
      <c r="A106" s="21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5.75">
      <c r="A107" s="21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5.75">
      <c r="A108" s="21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5.75">
      <c r="A109" s="21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5.75">
      <c r="A110" s="21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5.75">
      <c r="A111" s="21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5.75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5.75">
      <c r="A113" s="21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5.75">
      <c r="A114" s="21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5.75">
      <c r="A115" s="21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5.75">
      <c r="A116" s="21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5.75">
      <c r="A117" s="21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5.75">
      <c r="A118" s="21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5.75">
      <c r="A119" s="21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5.75">
      <c r="A120" s="2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.75">
      <c r="A121" s="21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5.75">
      <c r="A122" s="21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5.75">
      <c r="A123" s="21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5.75">
      <c r="A124" s="21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5.75">
      <c r="A125" s="21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5.75">
      <c r="A126" s="21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5.75">
      <c r="A127" s="21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5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5.75">
      <c r="A129" s="21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5.75">
      <c r="A130" s="21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5.75">
      <c r="A131" s="21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5.75">
      <c r="A132" s="21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5.75">
      <c r="A133" s="21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5.75">
      <c r="A134" s="21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5.75">
      <c r="A135" s="21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5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5.75">
      <c r="A137" s="21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5.75">
      <c r="A138" s="21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.75">
      <c r="A139" s="21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5.75">
      <c r="A140" s="21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5.75">
      <c r="A141" s="21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5.75">
      <c r="A142" s="21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5.75">
      <c r="A143" s="21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5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.75">
      <c r="A145" s="21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5.75">
      <c r="A146" s="21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5.75">
      <c r="A147" s="21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5.75">
      <c r="A148" s="21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5.75">
      <c r="A149" s="21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5.75">
      <c r="A150" s="21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5.75">
      <c r="A151" s="21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5.75">
      <c r="A153" s="21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5.75">
      <c r="A154" s="21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5.75">
      <c r="A155" s="21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5.75">
      <c r="A156" s="21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15.75">
      <c r="A157" s="21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15.75">
      <c r="A158" s="21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15.75">
      <c r="A159" s="21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15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15.75">
      <c r="A161" s="21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15.75">
      <c r="A162" s="21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15.75">
      <c r="A163" s="21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15.75">
      <c r="A164" s="21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15.75">
      <c r="A165" s="21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15.75">
      <c r="A166" s="21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15.75">
      <c r="A167" s="21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15.75">
      <c r="A168" s="21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15.75">
      <c r="A169" s="21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15.75">
      <c r="A170" s="21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15.75">
      <c r="A171" s="21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15.75">
      <c r="A172" s="21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15.75">
      <c r="A173" s="21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</sheetData>
  <sheetProtection/>
  <mergeCells count="57">
    <mergeCell ref="A57:IV57"/>
    <mergeCell ref="C12:C14"/>
    <mergeCell ref="F11:F14"/>
    <mergeCell ref="G11:I12"/>
    <mergeCell ref="J12:M12"/>
    <mergeCell ref="I13:I14"/>
    <mergeCell ref="V12:Y12"/>
    <mergeCell ref="M13:M14"/>
    <mergeCell ref="Z13:Z14"/>
    <mergeCell ref="AB13:AB14"/>
    <mergeCell ref="Z12:AC12"/>
    <mergeCell ref="L13:L14"/>
    <mergeCell ref="AC13:AC14"/>
    <mergeCell ref="AE1:AF1"/>
    <mergeCell ref="AE2:AF2"/>
    <mergeCell ref="AE3:AG3"/>
    <mergeCell ref="AE4:AF4"/>
    <mergeCell ref="AD13:AD14"/>
    <mergeCell ref="AE13:AE14"/>
    <mergeCell ref="AE5:AG5"/>
    <mergeCell ref="A6:AC6"/>
    <mergeCell ref="R13:R14"/>
    <mergeCell ref="S13:S14"/>
    <mergeCell ref="R12:U12"/>
    <mergeCell ref="J13:J14"/>
    <mergeCell ref="N12:Q12"/>
    <mergeCell ref="Q13:Q14"/>
    <mergeCell ref="B9:B14"/>
    <mergeCell ref="C9:D11"/>
    <mergeCell ref="AD12:AG12"/>
    <mergeCell ref="T13:T14"/>
    <mergeCell ref="N13:N14"/>
    <mergeCell ref="O13:O14"/>
    <mergeCell ref="P13:P14"/>
    <mergeCell ref="U13:U14"/>
    <mergeCell ref="AA13:AA14"/>
    <mergeCell ref="AG13:AG14"/>
    <mergeCell ref="Y13:Y14"/>
    <mergeCell ref="A54:B54"/>
    <mergeCell ref="D12:D14"/>
    <mergeCell ref="A45:E45"/>
    <mergeCell ref="A16:E16"/>
    <mergeCell ref="A17:E17"/>
    <mergeCell ref="A51:E51"/>
    <mergeCell ref="A9:A14"/>
    <mergeCell ref="A49:E49"/>
    <mergeCell ref="A39:E39"/>
    <mergeCell ref="A56:IV56"/>
    <mergeCell ref="E9:E14"/>
    <mergeCell ref="F9:Y10"/>
    <mergeCell ref="K13:K14"/>
    <mergeCell ref="W13:W14"/>
    <mergeCell ref="V13:V14"/>
    <mergeCell ref="G13:G14"/>
    <mergeCell ref="H13:H14"/>
    <mergeCell ref="AF13:AF14"/>
    <mergeCell ref="X13:X14"/>
  </mergeCells>
  <printOptions horizontalCentered="1"/>
  <pageMargins left="0" right="0" top="0.5905511811023623" bottom="0.7480314960629921" header="0.5118110236220472" footer="0.5118110236220472"/>
  <pageSetup fitToHeight="0" horizontalDpi="300" verticalDpi="300" orientation="landscape" paperSize="8" scale="32" r:id="rId1"/>
  <headerFooter alignWithMargins="0">
    <oddFooter>&amp;CStrona &amp;P z &amp;N</oddFooter>
  </headerFooter>
  <rowBreaks count="1" manualBreakCount="1">
    <brk id="57" max="44" man="1"/>
  </rowBreaks>
  <ignoredErrors>
    <ignoredError sqref="F40 G44 O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asikora</dc:creator>
  <cp:keywords/>
  <dc:description/>
  <cp:lastModifiedBy>Starostwo w Ząbkowicach Śląskich</cp:lastModifiedBy>
  <cp:lastPrinted>2009-02-18T08:23:53Z</cp:lastPrinted>
  <dcterms:created xsi:type="dcterms:W3CDTF">2004-10-15T16:50:08Z</dcterms:created>
  <dcterms:modified xsi:type="dcterms:W3CDTF">2012-05-30T11:07:01Z</dcterms:modified>
  <cp:category/>
  <cp:version/>
  <cp:contentType/>
  <cp:contentStatus/>
</cp:coreProperties>
</file>