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730" tabRatio="601" activeTab="0"/>
  </bookViews>
  <sheets>
    <sheet name="PRIORYTET 12-10-06" sheetId="1" r:id="rId1"/>
  </sheets>
  <definedNames>
    <definedName name="_xlnm.Print_Area" localSheetId="0">'PRIORYTET 12-10-06'!$A$1:$AG$55</definedName>
    <definedName name="_xlnm.Print_Titles" localSheetId="0">'PRIORYTET 12-10-06'!$9:$15</definedName>
  </definedNames>
  <calcPr fullCalcOnLoad="1"/>
</workbook>
</file>

<file path=xl/sharedStrings.xml><?xml version="1.0" encoding="utf-8"?>
<sst xmlns="http://schemas.openxmlformats.org/spreadsheetml/2006/main" count="138" uniqueCount="88">
  <si>
    <t>Nazwa zadania</t>
  </si>
  <si>
    <t>2008 r.</t>
  </si>
  <si>
    <t xml:space="preserve"> fundusze strukturalne </t>
  </si>
  <si>
    <t>fundusze strukturalne</t>
  </si>
  <si>
    <t>Nakłady i struktura finansowa programu w poszczególnych latach</t>
  </si>
  <si>
    <t>2009 r.</t>
  </si>
  <si>
    <t>2010 r.</t>
  </si>
  <si>
    <t>łączne nakłady w 2008 r.</t>
  </si>
  <si>
    <t>2011 r.</t>
  </si>
  <si>
    <t>łączne nakłady w 2011r.</t>
  </si>
  <si>
    <t>łączne nakłady w 2010 r.</t>
  </si>
  <si>
    <t>łączne nakłady w 2009 r.</t>
  </si>
  <si>
    <t>2012 r.</t>
  </si>
  <si>
    <t>łączne nakłady w 2012 r.</t>
  </si>
  <si>
    <t>2013 r.</t>
  </si>
  <si>
    <t>łączne nakłady w 2013 r.</t>
  </si>
  <si>
    <t xml:space="preserve">budżet powiatu         </t>
  </si>
  <si>
    <t>budżet powiatu</t>
  </si>
  <si>
    <t xml:space="preserve">inne </t>
  </si>
  <si>
    <t>inne</t>
  </si>
  <si>
    <t>Infrastruktura drogowa</t>
  </si>
  <si>
    <t>1.</t>
  </si>
  <si>
    <t>ZDP</t>
  </si>
  <si>
    <t>2.</t>
  </si>
  <si>
    <t>Budowa drogi nr 3186D Bożnowice - Wigancice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</si>
  <si>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</si>
  <si>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</si>
  <si>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</si>
  <si>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</si>
  <si>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</si>
  <si>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</si>
  <si>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</si>
  <si>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</si>
  <si>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</si>
  <si>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</si>
  <si>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</si>
  <si>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</si>
  <si>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</si>
  <si>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</si>
  <si>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</si>
  <si>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</si>
  <si>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Infrastruktura edukacyjna</t>
  </si>
  <si>
    <t>SP ZOZ Pomoc Doraźna</t>
  </si>
  <si>
    <t>ZSP w Ziębicach</t>
  </si>
  <si>
    <t xml:space="preserve">ZSP w Ząbkowicach Ślaskich </t>
  </si>
  <si>
    <t>DWD w Bardzie</t>
  </si>
  <si>
    <t>Starostwo Powiatowe</t>
  </si>
  <si>
    <t>E-urząd</t>
  </si>
  <si>
    <t>Administracja publiczna</t>
  </si>
  <si>
    <t>Nakłady w latach 2008-2013 w tym:</t>
  </si>
  <si>
    <t>Wieloletni Program Inwestycyjny Powiatu Ząbkowickiego na lata 2008-2013</t>
  </si>
  <si>
    <t>Jednostka realizująca zadanie lub koordynująca wykonywanie zadania</t>
  </si>
  <si>
    <t>Łącznie nakłady w latach 2008-2013</t>
  </si>
  <si>
    <t>L.p.</t>
  </si>
  <si>
    <t>Dostosowanie obiektu przy ul. Melioracyjnej 4  w Ząbkowicach Śląskich do potrzeb SP ZOZ Pomoc Doraźna  i Centrum Powiadamiania Ratunkowego</t>
  </si>
  <si>
    <t>Dostosowanie obiektu przy   ul. Bohaterów Getta 37 w Ząbkowicach Śląskich do potrzeb siedziby Starostwa Powiatowego</t>
  </si>
  <si>
    <t>Infrastruktura  bezpieczeństwa                                i ochrony zdrowia</t>
  </si>
  <si>
    <t>Rady Powiatu Ząbkowickiego</t>
  </si>
  <si>
    <t>Załącznik do uchwały nr ………………</t>
  </si>
  <si>
    <t>Przebudowa drogi nr 3070D granica powiatu - Targowica - Ciepłowody</t>
  </si>
  <si>
    <t>Przebudowa drogi nr 3199 D Pomianów Górny - Chałupki</t>
  </si>
  <si>
    <t>Przebudowa drogi nr 3170D Ciepłowody - Stary Henryków</t>
  </si>
  <si>
    <t>Przebudowa drogi nr 3198D Pomianów Dolny - Lubiatów</t>
  </si>
  <si>
    <t>Przebudowa drogi nr 3191D Ziębice - Starczówek</t>
  </si>
  <si>
    <t>Przebudowa drogi nr 3204D Targowica - Janówka</t>
  </si>
  <si>
    <t>Przebudowa drogi nr 3154D Olbrachcice - Tarnów</t>
  </si>
  <si>
    <t>Przebudowa drogi nr 3193D Błotnica - droga krajowa nr 46</t>
  </si>
  <si>
    <t>Przebudowa drogi nr 3187D Dębowiec - Osina Wielka</t>
  </si>
  <si>
    <t>Przebudowa drogi nr 3170D Skalice - Jasienica</t>
  </si>
  <si>
    <t>Zintegrowany System Ratownictwa w obszarze przygranicznym - współpraca i doposażenie jednostek straży pożarnej</t>
  </si>
  <si>
    <t>Przebudowa drogi nr 3189D Ziębice - Dębowiec</t>
  </si>
  <si>
    <t>Poprawa dostępności komunikacyjnej Twierdzy Srebrnogórskiej - przebudowa drogi nr 3149 D (droga nr 8 - Budzów)</t>
  </si>
  <si>
    <t>Modernizacja środków transportu sanitarnego Samodzielnego Publicznego Zakładu Opieki Zdrowotnej -Pomoc Doraźna w Ząbkowicach Śląskich</t>
  </si>
  <si>
    <t>z dnia …………………</t>
  </si>
  <si>
    <t xml:space="preserve">Poprawa dostępności komunikacyjnej Opactwa Cysterskiego w Henrykowie - przebudowa dróg nr 3174 D i 3183 D (Ząbkowice Śląskie - Henryków) </t>
  </si>
  <si>
    <t>Przebudowa drogi powiatowej nr 3189D m. Dębowiec, Powiat Ząbkowicki, Gmina Ziębice</t>
  </si>
  <si>
    <t>Przebudowa boiska wielofunkcyjnego przy ZSP nr 2 w Ząbkowicach Sląskich</t>
  </si>
  <si>
    <t>Budowa luku windowego i instalacja windy w ZSP nr 2 w Ząbkowicach Śląskich</t>
  </si>
  <si>
    <t>Budowa hali sportowej wraz z infrastrukturą towarzyszącą przy Zespole Szkół Ponadgimnazialnych w Ziębicach</t>
  </si>
  <si>
    <t>Infrastruktura służąca ochronie środowiska</t>
  </si>
  <si>
    <t>Modernizacja  budynku ZSP w Ząbkowicach Śląskich</t>
  </si>
  <si>
    <t>Modernizacja Domu Wczasów Dziecięcych w Bardzie</t>
  </si>
  <si>
    <t>* Jednostki objęte programem termomodernizacji: ZSP w Ziębicach, ZSP nr 2 w Ząbkowicach Śląskich, SOSW w Ząbkowicach Śląskich, DWD w Bardzie, ZSP w Kamieńcu Ząbkowickiem, Starostwo Powiatowe w Ząbkowicach Śląskich</t>
  </si>
  <si>
    <t xml:space="preserve">Termomodernizacja obiektów Powiatu Ząbkowickiego w celu zmniejszenia zużycia energii* </t>
  </si>
  <si>
    <t>Przebudowa mostu w Topoli n. Nysą Kł., dr. pow. 3193 D</t>
  </si>
  <si>
    <t>Budowa luku windowego i instalacja windy w ZSP w Ziębicach</t>
  </si>
  <si>
    <t>Przebudowa drogi nr 3168D Dobrzenice-Brochocin</t>
  </si>
  <si>
    <t>Przebudowa  drogi nr 3177D Stolec - Kamieniec Ząbkowicki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</si>
</sst>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\ _z_ł_-;\-* #,##0.000\ _z_ł_-;_-* &quot;-&quot;???\ _z_ł_-;_-@_-"/>
    <numFmt numFmtId="170" formatCode="0.0000"/>
    <numFmt numFmtId="171" formatCode="0.000"/>
    <numFmt numFmtId="172" formatCode="_-* #,##0.0\ _z_ł_-;\-* #,##0.0\ _z_ł_-;_-* &quot;-&quot;??\ _z_ł_-;_-@_-"/>
    <numFmt numFmtId="173" formatCode="_-* #,##0.0000\ _z_ł_-;\-* #,##0.0000\ _z_ł_-;_-* &quot;-&quot;??\ _z_ł_-;_-@_-"/>
    <numFmt numFmtId="174" formatCode="[$€-2]\ #,##0.00_);[Red]\([$€-2]\ #,##0.00\)"/>
  </numFmts>
  <fonts count="25">
    <font>
      <sz val="10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8"/>
      <name val="Arial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4"/>
      <name val="Arial CE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8"/>
      <color indexed="8"/>
      <name val="Arial CE"/>
      <family val="2"/>
    </font>
    <font>
      <sz val="18"/>
      <name val="Arial CE"/>
      <family val="0"/>
    </font>
    <font>
      <b/>
      <sz val="24"/>
      <color indexed="8"/>
      <name val="Arial"/>
      <family val="2"/>
    </font>
    <font>
      <sz val="14"/>
      <color indexed="10"/>
      <name val="Arial CE"/>
      <family val="2"/>
    </font>
    <font>
      <sz val="11"/>
      <color indexed="10"/>
      <name val="Arial CE"/>
      <family val="2"/>
    </font>
    <font>
      <sz val="14"/>
      <name val="Arial"/>
      <family val="2"/>
    </font>
    <font>
      <sz val="20"/>
      <color indexed="8"/>
      <name val="Arial"/>
      <family val="2"/>
    </font>
    <font>
      <sz val="11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4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right" vertical="center"/>
    </xf>
    <xf numFmtId="3" fontId="14" fillId="4" borderId="3" xfId="0" applyNumberFormat="1" applyFont="1" applyFill="1" applyBorder="1" applyAlignment="1">
      <alignment horizontal="right" vertical="center"/>
    </xf>
    <xf numFmtId="3" fontId="14" fillId="2" borderId="3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right" vertical="center"/>
    </xf>
    <xf numFmtId="3" fontId="15" fillId="2" borderId="6" xfId="0" applyNumberFormat="1" applyFont="1" applyFill="1" applyBorder="1" applyAlignment="1">
      <alignment horizontal="right" vertical="center"/>
    </xf>
    <xf numFmtId="3" fontId="14" fillId="4" borderId="7" xfId="0" applyNumberFormat="1" applyFont="1" applyFill="1" applyBorder="1" applyAlignment="1">
      <alignment horizontal="right" vertical="center"/>
    </xf>
    <xf numFmtId="3" fontId="14" fillId="2" borderId="8" xfId="0" applyNumberFormat="1" applyFont="1" applyFill="1" applyBorder="1" applyAlignment="1">
      <alignment horizontal="right" vertical="center"/>
    </xf>
    <xf numFmtId="3" fontId="14" fillId="2" borderId="9" xfId="0" applyNumberFormat="1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4" fillId="4" borderId="8" xfId="0" applyNumberFormat="1" applyFont="1" applyFill="1" applyBorder="1" applyAlignment="1">
      <alignment horizontal="right" vertical="center"/>
    </xf>
    <xf numFmtId="3" fontId="14" fillId="2" borderId="7" xfId="0" applyNumberFormat="1" applyFont="1" applyFill="1" applyBorder="1" applyAlignment="1">
      <alignment horizontal="right" vertical="center"/>
    </xf>
    <xf numFmtId="3" fontId="14" fillId="2" borderId="12" xfId="0" applyNumberFormat="1" applyFont="1" applyFill="1" applyBorder="1" applyAlignment="1">
      <alignment horizontal="right" vertical="center"/>
    </xf>
    <xf numFmtId="3" fontId="14" fillId="2" borderId="6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3" fontId="17" fillId="5" borderId="0" xfId="0" applyNumberFormat="1" applyFont="1" applyFill="1" applyBorder="1" applyAlignment="1">
      <alignment horizontal="right" vertical="center"/>
    </xf>
    <xf numFmtId="3" fontId="17" fillId="5" borderId="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3" fontId="14" fillId="2" borderId="6" xfId="0" applyNumberFormat="1" applyFont="1" applyFill="1" applyBorder="1" applyAlignment="1">
      <alignment horizontal="right" vertical="center"/>
    </xf>
    <xf numFmtId="3" fontId="14" fillId="2" borderId="10" xfId="0" applyNumberFormat="1" applyFont="1" applyFill="1" applyBorder="1" applyAlignment="1">
      <alignment horizontal="right" vertical="center"/>
    </xf>
    <xf numFmtId="3" fontId="9" fillId="4" borderId="13" xfId="0" applyNumberFormat="1" applyFont="1" applyFill="1" applyBorder="1" applyAlignment="1">
      <alignment horizontal="right" vertical="center"/>
    </xf>
    <xf numFmtId="3" fontId="9" fillId="4" borderId="14" xfId="0" applyNumberFormat="1" applyFont="1" applyFill="1" applyBorder="1" applyAlignment="1">
      <alignment horizontal="right" vertical="center"/>
    </xf>
    <xf numFmtId="3" fontId="9" fillId="4" borderId="15" xfId="0" applyNumberFormat="1" applyFont="1" applyFill="1" applyBorder="1" applyAlignment="1">
      <alignment horizontal="right" vertical="center"/>
    </xf>
    <xf numFmtId="3" fontId="14" fillId="4" borderId="6" xfId="0" applyNumberFormat="1" applyFont="1" applyFill="1" applyBorder="1" applyAlignment="1">
      <alignment horizontal="right" vertical="center"/>
    </xf>
    <xf numFmtId="3" fontId="14" fillId="4" borderId="6" xfId="0" applyNumberFormat="1" applyFont="1" applyFill="1" applyBorder="1" applyAlignment="1">
      <alignment horizontal="right" vertical="center"/>
    </xf>
    <xf numFmtId="3" fontId="18" fillId="5" borderId="16" xfId="0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center" vertical="center"/>
    </xf>
    <xf numFmtId="3" fontId="14" fillId="4" borderId="8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wrapText="1"/>
    </xf>
    <xf numFmtId="0" fontId="14" fillId="6" borderId="0" xfId="0" applyFont="1" applyFill="1" applyBorder="1" applyAlignment="1">
      <alignment horizontal="center" wrapText="1"/>
    </xf>
    <xf numFmtId="0" fontId="14" fillId="6" borderId="18" xfId="0" applyFont="1" applyFill="1" applyBorder="1" applyAlignment="1">
      <alignment horizontal="center" wrapText="1"/>
    </xf>
    <xf numFmtId="0" fontId="14" fillId="6" borderId="19" xfId="0" applyFont="1" applyFill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3" fontId="14" fillId="7" borderId="25" xfId="0" applyNumberFormat="1" applyFont="1" applyFill="1" applyBorder="1" applyAlignment="1">
      <alignment horizontal="right" vertical="center"/>
    </xf>
    <xf numFmtId="3" fontId="14" fillId="5" borderId="16" xfId="0" applyNumberFormat="1" applyFont="1" applyFill="1" applyBorder="1" applyAlignment="1">
      <alignment horizontal="right" vertical="center"/>
    </xf>
    <xf numFmtId="3" fontId="14" fillId="5" borderId="26" xfId="0" applyNumberFormat="1" applyFont="1" applyFill="1" applyBorder="1" applyAlignment="1">
      <alignment horizontal="right" vertical="center"/>
    </xf>
    <xf numFmtId="3" fontId="14" fillId="5" borderId="25" xfId="0" applyNumberFormat="1" applyFont="1" applyFill="1" applyBorder="1" applyAlignment="1">
      <alignment horizontal="right" vertical="center"/>
    </xf>
    <xf numFmtId="3" fontId="14" fillId="7" borderId="16" xfId="0" applyNumberFormat="1" applyFont="1" applyFill="1" applyBorder="1" applyAlignment="1">
      <alignment horizontal="right" vertical="center"/>
    </xf>
    <xf numFmtId="164" fontId="15" fillId="3" borderId="6" xfId="0" applyNumberFormat="1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164" fontId="15" fillId="3" borderId="12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left" wrapText="1"/>
    </xf>
    <xf numFmtId="0" fontId="14" fillId="2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3" fontId="15" fillId="2" borderId="10" xfId="0" applyNumberFormat="1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right" vertical="center"/>
    </xf>
    <xf numFmtId="3" fontId="14" fillId="4" borderId="28" xfId="0" applyNumberFormat="1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3" fontId="14" fillId="4" borderId="29" xfId="0" applyNumberFormat="1" applyFont="1" applyFill="1" applyBorder="1" applyAlignment="1">
      <alignment horizontal="right" vertical="center"/>
    </xf>
    <xf numFmtId="3" fontId="14" fillId="2" borderId="30" xfId="0" applyNumberFormat="1" applyFont="1" applyFill="1" applyBorder="1" applyAlignment="1">
      <alignment horizontal="right" vertical="center"/>
    </xf>
    <xf numFmtId="3" fontId="14" fillId="4" borderId="3" xfId="0" applyNumberFormat="1" applyFont="1" applyFill="1" applyBorder="1" applyAlignment="1">
      <alignment horizontal="right" vertical="center"/>
    </xf>
    <xf numFmtId="3" fontId="14" fillId="2" borderId="3" xfId="0" applyNumberFormat="1" applyFont="1" applyFill="1" applyBorder="1" applyAlignment="1">
      <alignment horizontal="right" vertical="center"/>
    </xf>
    <xf numFmtId="0" fontId="18" fillId="4" borderId="29" xfId="0" applyFont="1" applyFill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right" vertical="center"/>
    </xf>
    <xf numFmtId="3" fontId="14" fillId="4" borderId="7" xfId="0" applyNumberFormat="1" applyFont="1" applyFill="1" applyBorder="1" applyAlignment="1">
      <alignment horizontal="right" vertical="center"/>
    </xf>
    <xf numFmtId="3" fontId="15" fillId="3" borderId="31" xfId="0" applyNumberFormat="1" applyFont="1" applyFill="1" applyBorder="1" applyAlignment="1">
      <alignment horizontal="right" vertical="center"/>
    </xf>
    <xf numFmtId="3" fontId="15" fillId="3" borderId="32" xfId="0" applyNumberFormat="1" applyFont="1" applyFill="1" applyBorder="1" applyAlignment="1">
      <alignment horizontal="right" vertical="center"/>
    </xf>
    <xf numFmtId="3" fontId="15" fillId="3" borderId="33" xfId="0" applyNumberFormat="1" applyFont="1" applyFill="1" applyBorder="1" applyAlignment="1">
      <alignment horizontal="right" vertical="center"/>
    </xf>
    <xf numFmtId="0" fontId="14" fillId="2" borderId="27" xfId="0" applyFont="1" applyFill="1" applyBorder="1" applyAlignment="1">
      <alignment horizontal="left" vertical="center" wrapText="1"/>
    </xf>
    <xf numFmtId="3" fontId="14" fillId="4" borderId="10" xfId="0" applyNumberFormat="1" applyFont="1" applyFill="1" applyBorder="1" applyAlignment="1">
      <alignment horizontal="right" vertical="center"/>
    </xf>
    <xf numFmtId="3" fontId="14" fillId="2" borderId="3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10" xfId="0" applyNumberFormat="1" applyFont="1" applyFill="1" applyBorder="1" applyAlignment="1">
      <alignment vertical="center"/>
    </xf>
    <xf numFmtId="3" fontId="14" fillId="4" borderId="27" xfId="0" applyNumberFormat="1" applyFont="1" applyFill="1" applyBorder="1" applyAlignment="1">
      <alignment vertical="center"/>
    </xf>
    <xf numFmtId="3" fontId="14" fillId="2" borderId="27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4" borderId="3" xfId="0" applyNumberFormat="1" applyFont="1" applyFill="1" applyBorder="1" applyAlignment="1">
      <alignment vertical="center"/>
    </xf>
    <xf numFmtId="3" fontId="14" fillId="2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vertical="center"/>
    </xf>
    <xf numFmtId="3" fontId="15" fillId="3" borderId="35" xfId="0" applyNumberFormat="1" applyFont="1" applyFill="1" applyBorder="1" applyAlignment="1">
      <alignment horizontal="right" vertical="center"/>
    </xf>
    <xf numFmtId="3" fontId="15" fillId="3" borderId="6" xfId="0" applyNumberFormat="1" applyFont="1" applyFill="1" applyBorder="1" applyAlignment="1">
      <alignment horizontal="right" vertical="center"/>
    </xf>
    <xf numFmtId="3" fontId="15" fillId="3" borderId="7" xfId="0" applyNumberFormat="1" applyFont="1" applyFill="1" applyBorder="1" applyAlignment="1">
      <alignment horizontal="right" vertical="center"/>
    </xf>
    <xf numFmtId="3" fontId="15" fillId="3" borderId="12" xfId="0" applyNumberFormat="1" applyFont="1" applyFill="1" applyBorder="1" applyAlignment="1">
      <alignment horizontal="right" vertical="center"/>
    </xf>
    <xf numFmtId="3" fontId="15" fillId="3" borderId="36" xfId="0" applyNumberFormat="1" applyFont="1" applyFill="1" applyBorder="1" applyAlignment="1">
      <alignment horizontal="right" vertical="center"/>
    </xf>
    <xf numFmtId="3" fontId="15" fillId="3" borderId="4" xfId="0" applyNumberFormat="1" applyFont="1" applyFill="1" applyBorder="1" applyAlignment="1">
      <alignment horizontal="right" vertical="center"/>
    </xf>
    <xf numFmtId="3" fontId="15" fillId="3" borderId="3" xfId="0" applyNumberFormat="1" applyFont="1" applyFill="1" applyBorder="1" applyAlignment="1">
      <alignment horizontal="right" vertical="center"/>
    </xf>
    <xf numFmtId="3" fontId="14" fillId="2" borderId="10" xfId="0" applyNumberFormat="1" applyFont="1" applyFill="1" applyBorder="1" applyAlignment="1">
      <alignment horizontal="right" vertical="center"/>
    </xf>
    <xf numFmtId="3" fontId="15" fillId="3" borderId="30" xfId="0" applyNumberFormat="1" applyFont="1" applyFill="1" applyBorder="1" applyAlignment="1">
      <alignment horizontal="right" vertical="center"/>
    </xf>
    <xf numFmtId="3" fontId="14" fillId="3" borderId="3" xfId="0" applyNumberFormat="1" applyFont="1" applyFill="1" applyBorder="1" applyAlignment="1">
      <alignment horizontal="right" vertical="center"/>
    </xf>
    <xf numFmtId="3" fontId="14" fillId="3" borderId="7" xfId="0" applyNumberFormat="1" applyFont="1" applyFill="1" applyBorder="1" applyAlignment="1">
      <alignment horizontal="right" vertical="center"/>
    </xf>
    <xf numFmtId="3" fontId="14" fillId="3" borderId="12" xfId="0" applyNumberFormat="1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3" fontId="14" fillId="2" borderId="30" xfId="0" applyNumberFormat="1" applyFont="1" applyFill="1" applyBorder="1" applyAlignment="1">
      <alignment horizontal="right" vertical="center"/>
    </xf>
    <xf numFmtId="3" fontId="14" fillId="0" borderId="3" xfId="0" applyNumberFormat="1" applyFont="1" applyBorder="1" applyAlignment="1">
      <alignment horizontal="left" vertical="center" wrapText="1"/>
    </xf>
    <xf numFmtId="0" fontId="14" fillId="2" borderId="3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3" fontId="14" fillId="3" borderId="6" xfId="0" applyNumberFormat="1" applyFont="1" applyFill="1" applyBorder="1" applyAlignment="1">
      <alignment horizontal="right" vertical="center"/>
    </xf>
    <xf numFmtId="3" fontId="14" fillId="3" borderId="30" xfId="0" applyNumberFormat="1" applyFont="1" applyFill="1" applyBorder="1" applyAlignment="1">
      <alignment horizontal="right" vertical="center"/>
    </xf>
    <xf numFmtId="3" fontId="14" fillId="3" borderId="8" xfId="0" applyNumberFormat="1" applyFont="1" applyFill="1" applyBorder="1" applyAlignment="1">
      <alignment horizontal="right" vertical="center"/>
    </xf>
    <xf numFmtId="3" fontId="14" fillId="3" borderId="30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right" vertical="center" wrapText="1"/>
    </xf>
    <xf numFmtId="3" fontId="14" fillId="5" borderId="26" xfId="0" applyNumberFormat="1" applyFont="1" applyFill="1" applyBorder="1" applyAlignment="1">
      <alignment horizontal="right" vertical="center"/>
    </xf>
    <xf numFmtId="3" fontId="14" fillId="0" borderId="37" xfId="0" applyNumberFormat="1" applyFont="1" applyFill="1" applyBorder="1" applyAlignment="1">
      <alignment horizontal="right" vertical="center"/>
    </xf>
    <xf numFmtId="0" fontId="22" fillId="6" borderId="38" xfId="0" applyFont="1" applyFill="1" applyBorder="1" applyAlignment="1">
      <alignment horizontal="center" vertical="center"/>
    </xf>
    <xf numFmtId="3" fontId="9" fillId="4" borderId="39" xfId="0" applyNumberFormat="1" applyFont="1" applyFill="1" applyBorder="1" applyAlignment="1">
      <alignment horizontal="right" vertical="center"/>
    </xf>
    <xf numFmtId="0" fontId="14" fillId="2" borderId="29" xfId="0" applyFont="1" applyFill="1" applyBorder="1" applyAlignment="1">
      <alignment horizontal="left" vertical="center" wrapText="1"/>
    </xf>
    <xf numFmtId="3" fontId="14" fillId="2" borderId="40" xfId="0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right" vertical="center"/>
    </xf>
    <xf numFmtId="0" fontId="18" fillId="4" borderId="29" xfId="0" applyFont="1" applyFill="1" applyBorder="1" applyAlignment="1">
      <alignment horizontal="right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>
      <alignment horizontal="right" vertical="center"/>
    </xf>
    <xf numFmtId="3" fontId="14" fillId="2" borderId="5" xfId="0" applyNumberFormat="1" applyFont="1" applyFill="1" applyBorder="1" applyAlignment="1">
      <alignment horizontal="right" vertical="center"/>
    </xf>
    <xf numFmtId="3" fontId="14" fillId="2" borderId="6" xfId="0" applyNumberFormat="1" applyFont="1" applyFill="1" applyBorder="1" applyAlignment="1">
      <alignment vertical="center"/>
    </xf>
    <xf numFmtId="3" fontId="14" fillId="4" borderId="5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3" fontId="14" fillId="2" borderId="12" xfId="0" applyNumberFormat="1" applyFont="1" applyFill="1" applyBorder="1" applyAlignment="1">
      <alignment vertical="center"/>
    </xf>
    <xf numFmtId="0" fontId="14" fillId="2" borderId="4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 wrapText="1"/>
    </xf>
    <xf numFmtId="3" fontId="14" fillId="2" borderId="35" xfId="0" applyNumberFormat="1" applyFont="1" applyFill="1" applyBorder="1" applyAlignment="1">
      <alignment horizontal="right" vertical="center"/>
    </xf>
    <xf numFmtId="3" fontId="14" fillId="5" borderId="43" xfId="0" applyNumberFormat="1" applyFont="1" applyFill="1" applyBorder="1" applyAlignment="1">
      <alignment horizontal="right" vertical="center"/>
    </xf>
    <xf numFmtId="164" fontId="15" fillId="3" borderId="9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right" vertical="center"/>
    </xf>
    <xf numFmtId="3" fontId="15" fillId="3" borderId="19" xfId="0" applyNumberFormat="1" applyFont="1" applyFill="1" applyBorder="1" applyAlignment="1">
      <alignment horizontal="right" vertical="center"/>
    </xf>
    <xf numFmtId="3" fontId="14" fillId="2" borderId="35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horizontal="right" vertical="center"/>
    </xf>
    <xf numFmtId="3" fontId="15" fillId="3" borderId="9" xfId="0" applyNumberFormat="1" applyFont="1" applyFill="1" applyBorder="1" applyAlignment="1">
      <alignment horizontal="right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4" fillId="6" borderId="47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/>
    </xf>
    <xf numFmtId="0" fontId="14" fillId="6" borderId="48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49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/>
    </xf>
    <xf numFmtId="0" fontId="14" fillId="6" borderId="5" xfId="0" applyFont="1" applyFill="1" applyBorder="1" applyAlignment="1">
      <alignment horizontal="center" vertical="center" wrapText="1"/>
    </xf>
    <xf numFmtId="0" fontId="14" fillId="6" borderId="50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4" fillId="6" borderId="51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 wrapText="1"/>
    </xf>
    <xf numFmtId="0" fontId="14" fillId="6" borderId="32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 wrapText="1"/>
    </xf>
    <xf numFmtId="3" fontId="14" fillId="5" borderId="52" xfId="0" applyNumberFormat="1" applyFont="1" applyFill="1" applyBorder="1" applyAlignment="1">
      <alignment horizontal="right" vertical="center"/>
    </xf>
    <xf numFmtId="3" fontId="18" fillId="5" borderId="53" xfId="0" applyNumberFormat="1" applyFont="1" applyFill="1" applyBorder="1" applyAlignment="1">
      <alignment horizontal="right" vertical="center"/>
    </xf>
    <xf numFmtId="3" fontId="18" fillId="5" borderId="43" xfId="0" applyNumberFormat="1" applyFont="1" applyFill="1" applyBorder="1" applyAlignment="1">
      <alignment horizontal="right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4" fillId="6" borderId="54" xfId="0" applyFont="1" applyFill="1" applyBorder="1" applyAlignment="1">
      <alignment horizontal="center" vertical="center" wrapText="1"/>
    </xf>
    <xf numFmtId="0" fontId="14" fillId="6" borderId="32" xfId="0" applyFont="1" applyFill="1" applyBorder="1" applyAlignment="1">
      <alignment horizontal="center" vertical="center" wrapText="1"/>
    </xf>
    <xf numFmtId="0" fontId="14" fillId="6" borderId="55" xfId="0" applyFont="1" applyFill="1" applyBorder="1" applyAlignment="1">
      <alignment horizontal="center" vertical="center"/>
    </xf>
    <xf numFmtId="0" fontId="14" fillId="6" borderId="56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0" fontId="14" fillId="6" borderId="58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47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6" borderId="59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0" fontId="14" fillId="6" borderId="60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6" borderId="59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0" fontId="14" fillId="6" borderId="60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16" fillId="2" borderId="0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61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62" xfId="0" applyFont="1" applyFill="1" applyBorder="1" applyAlignment="1">
      <alignment horizontal="center" vertical="center" wrapText="1"/>
    </xf>
    <xf numFmtId="0" fontId="14" fillId="6" borderId="63" xfId="0" applyFont="1" applyFill="1" applyBorder="1" applyAlignment="1">
      <alignment horizontal="center" vertical="center"/>
    </xf>
    <xf numFmtId="3" fontId="14" fillId="2" borderId="12" xfId="0" applyNumberFormat="1" applyFont="1" applyFill="1" applyBorder="1" applyAlignment="1">
      <alignment horizontal="right" vertical="center"/>
    </xf>
    <xf numFmtId="3" fontId="15" fillId="2" borderId="12" xfId="0" applyNumberFormat="1" applyFont="1" applyFill="1" applyBorder="1" applyAlignment="1">
      <alignment horizontal="right" vertical="center"/>
    </xf>
    <xf numFmtId="3" fontId="14" fillId="4" borderId="28" xfId="0" applyNumberFormat="1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right" vertical="center"/>
    </xf>
    <xf numFmtId="3" fontId="14" fillId="4" borderId="29" xfId="0" applyNumberFormat="1" applyFont="1" applyFill="1" applyBorder="1" applyAlignment="1">
      <alignment horizontal="right" vertical="center"/>
    </xf>
    <xf numFmtId="3" fontId="14" fillId="2" borderId="35" xfId="0" applyNumberFormat="1" applyFont="1" applyFill="1" applyBorder="1" applyAlignment="1">
      <alignment horizontal="right" vertical="center"/>
    </xf>
    <xf numFmtId="3" fontId="14" fillId="4" borderId="10" xfId="0" applyNumberFormat="1" applyFont="1" applyFill="1" applyBorder="1" applyAlignment="1">
      <alignment horizontal="right" vertical="center"/>
    </xf>
    <xf numFmtId="3" fontId="14" fillId="2" borderId="36" xfId="0" applyNumberFormat="1" applyFont="1" applyFill="1" applyBorder="1" applyAlignment="1">
      <alignment horizontal="right" vertical="center"/>
    </xf>
    <xf numFmtId="3" fontId="14" fillId="2" borderId="29" xfId="0" applyNumberFormat="1" applyFont="1" applyFill="1" applyBorder="1" applyAlignment="1">
      <alignment horizontal="right" vertical="center"/>
    </xf>
    <xf numFmtId="3" fontId="14" fillId="2" borderId="37" xfId="0" applyNumberFormat="1" applyFont="1" applyFill="1" applyBorder="1" applyAlignment="1">
      <alignment horizontal="right" vertical="center"/>
    </xf>
    <xf numFmtId="3" fontId="14" fillId="2" borderId="29" xfId="0" applyNumberFormat="1" applyFont="1" applyFill="1" applyBorder="1" applyAlignment="1">
      <alignment horizontal="right" vertical="center"/>
    </xf>
    <xf numFmtId="3" fontId="14" fillId="2" borderId="30" xfId="0" applyNumberFormat="1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2" borderId="19" xfId="0" applyNumberFormat="1" applyFont="1" applyFill="1" applyBorder="1" applyAlignment="1">
      <alignment horizontal="right" vertical="center"/>
    </xf>
    <xf numFmtId="3" fontId="14" fillId="2" borderId="37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71"/>
  <sheetViews>
    <sheetView tabSelected="1" view="pageBreakPreview" zoomScale="50" zoomScaleNormal="25" zoomScaleSheetLayoutView="50" workbookViewId="0" topLeftCell="A9">
      <pane xSplit="7" ySplit="8" topLeftCell="H17" activePane="bottomRight" state="frozen"/>
      <selection pane="topLeft" activeCell="A9" sqref="A9"/>
      <selection pane="topRight" activeCell="H9" sqref="H9"/>
      <selection pane="bottomLeft" activeCell="A17" sqref="A17"/>
      <selection pane="bottomRight" activeCell="L18" sqref="L18"/>
    </sheetView>
  </sheetViews>
  <sheetFormatPr defaultColWidth="9.00390625" defaultRowHeight="12.75"/>
  <cols>
    <col min="1" max="1" width="5.875" style="1" customWidth="1"/>
    <col min="2" max="2" width="47.25390625" style="2" customWidth="1"/>
    <col min="3" max="3" width="8.25390625" style="3" hidden="1" customWidth="1"/>
    <col min="4" max="4" width="8.625" style="3" hidden="1" customWidth="1"/>
    <col min="5" max="5" width="23.375" style="3" customWidth="1"/>
    <col min="6" max="6" width="20.875" style="3" customWidth="1"/>
    <col min="7" max="8" width="20.375" style="3" customWidth="1"/>
    <col min="9" max="9" width="18.125" style="3" customWidth="1"/>
    <col min="10" max="10" width="18.75390625" style="3" customWidth="1"/>
    <col min="11" max="11" width="17.625" style="3" customWidth="1"/>
    <col min="12" max="12" width="19.00390625" style="3" customWidth="1"/>
    <col min="13" max="13" width="16.375" style="3" customWidth="1"/>
    <col min="14" max="14" width="20.75390625" style="3" customWidth="1"/>
    <col min="15" max="15" width="21.625" style="3" customWidth="1"/>
    <col min="16" max="16" width="19.875" style="3" customWidth="1"/>
    <col min="17" max="17" width="17.125" style="3" customWidth="1"/>
    <col min="18" max="18" width="19.375" style="3" customWidth="1"/>
    <col min="19" max="19" width="19.25390625" style="3" customWidth="1"/>
    <col min="20" max="20" width="19.875" style="3" customWidth="1"/>
    <col min="21" max="21" width="18.75390625" style="3" customWidth="1"/>
    <col min="22" max="22" width="20.75390625" style="3" customWidth="1"/>
    <col min="23" max="23" width="20.25390625" style="3" customWidth="1"/>
    <col min="24" max="24" width="19.625" style="3" customWidth="1"/>
    <col min="25" max="25" width="16.625" style="3" customWidth="1"/>
    <col min="26" max="26" width="22.875" style="3" customWidth="1"/>
    <col min="27" max="28" width="21.75390625" style="3" customWidth="1"/>
    <col min="29" max="29" width="13.00390625" style="3" customWidth="1"/>
    <col min="30" max="30" width="21.75390625" style="3" customWidth="1"/>
    <col min="31" max="31" width="21.625" style="3" customWidth="1"/>
    <col min="32" max="32" width="22.75390625" style="3" customWidth="1"/>
    <col min="33" max="33" width="13.375" style="3" customWidth="1"/>
    <col min="34" max="16384" width="9.125" style="5" customWidth="1"/>
  </cols>
  <sheetData>
    <row r="1" spans="1:241" s="3" customFormat="1" ht="23.25">
      <c r="A1" s="1"/>
      <c r="B1" s="2"/>
      <c r="AD1" s="53"/>
      <c r="AE1" s="248" t="s">
        <v>58</v>
      </c>
      <c r="AF1" s="248"/>
      <c r="AG1" s="20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</row>
    <row r="2" spans="1:241" s="3" customFormat="1" ht="23.25">
      <c r="A2" s="1"/>
      <c r="B2" s="2"/>
      <c r="AD2" s="53"/>
      <c r="AE2" s="248" t="s">
        <v>57</v>
      </c>
      <c r="AF2" s="248"/>
      <c r="AG2" s="2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spans="1:241" s="3" customFormat="1" ht="23.25">
      <c r="A3" s="1"/>
      <c r="B3" s="2"/>
      <c r="AD3" s="53"/>
      <c r="AE3" s="249" t="s">
        <v>73</v>
      </c>
      <c r="AF3" s="250"/>
      <c r="AG3" s="250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3" customFormat="1" ht="12.75">
      <c r="A4" s="1"/>
      <c r="B4" s="2"/>
      <c r="AE4" s="250"/>
      <c r="AF4" s="251"/>
      <c r="AG4" s="20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8" customFormat="1" ht="33.75" customHeight="1">
      <c r="A5" s="6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237"/>
      <c r="AF5" s="237"/>
      <c r="AG5" s="23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241" s="11" customFormat="1" ht="39.75" customHeight="1">
      <c r="A6" s="238" t="s">
        <v>50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s="11" customFormat="1" ht="15" customHeight="1">
      <c r="A7" s="13"/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s="11" customFormat="1" ht="15" customHeight="1" thickBot="1">
      <c r="A8" s="13"/>
      <c r="B8" s="1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9"/>
      <c r="AE8" s="9"/>
      <c r="AF8" s="9"/>
      <c r="AG8" s="9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33" s="49" customFormat="1" ht="12.75" customHeight="1">
      <c r="A9" s="209" t="s">
        <v>53</v>
      </c>
      <c r="B9" s="226" t="s">
        <v>0</v>
      </c>
      <c r="C9" s="228"/>
      <c r="D9" s="229"/>
      <c r="E9" s="184" t="s">
        <v>51</v>
      </c>
      <c r="F9" s="187" t="s">
        <v>4</v>
      </c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9"/>
      <c r="Z9" s="66"/>
      <c r="AA9" s="66"/>
      <c r="AB9" s="66"/>
      <c r="AC9" s="66"/>
      <c r="AD9" s="67"/>
      <c r="AE9" s="66"/>
      <c r="AF9" s="66"/>
      <c r="AG9" s="68"/>
    </row>
    <row r="10" spans="1:241" s="50" customFormat="1" ht="33" customHeight="1" thickBot="1">
      <c r="A10" s="210"/>
      <c r="B10" s="227"/>
      <c r="C10" s="230"/>
      <c r="D10" s="231"/>
      <c r="E10" s="185"/>
      <c r="F10" s="190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2"/>
      <c r="Z10" s="67"/>
      <c r="AA10" s="67"/>
      <c r="AB10" s="67"/>
      <c r="AC10" s="67"/>
      <c r="AD10" s="67"/>
      <c r="AE10" s="67"/>
      <c r="AF10" s="67"/>
      <c r="AG10" s="69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</row>
    <row r="11" spans="1:241" s="50" customFormat="1" ht="3" customHeight="1" hidden="1" thickBot="1">
      <c r="A11" s="210"/>
      <c r="B11" s="227"/>
      <c r="C11" s="232"/>
      <c r="D11" s="233"/>
      <c r="E11" s="185"/>
      <c r="F11" s="253" t="s">
        <v>52</v>
      </c>
      <c r="G11" s="254" t="s">
        <v>49</v>
      </c>
      <c r="H11" s="193"/>
      <c r="I11" s="255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</row>
    <row r="12" spans="1:241" s="50" customFormat="1" ht="32.25" customHeight="1" thickBot="1">
      <c r="A12" s="210"/>
      <c r="B12" s="227"/>
      <c r="C12" s="203"/>
      <c r="D12" s="203"/>
      <c r="E12" s="185"/>
      <c r="F12" s="253"/>
      <c r="G12" s="256"/>
      <c r="H12" s="257"/>
      <c r="I12" s="258"/>
      <c r="J12" s="244" t="s">
        <v>1</v>
      </c>
      <c r="K12" s="245"/>
      <c r="L12" s="245"/>
      <c r="M12" s="246"/>
      <c r="N12" s="244" t="s">
        <v>5</v>
      </c>
      <c r="O12" s="245"/>
      <c r="P12" s="245"/>
      <c r="Q12" s="246"/>
      <c r="R12" s="244" t="s">
        <v>6</v>
      </c>
      <c r="S12" s="245"/>
      <c r="T12" s="245"/>
      <c r="U12" s="246"/>
      <c r="V12" s="244" t="s">
        <v>8</v>
      </c>
      <c r="W12" s="245"/>
      <c r="X12" s="245"/>
      <c r="Y12" s="246"/>
      <c r="Z12" s="240" t="s">
        <v>12</v>
      </c>
      <c r="AA12" s="241"/>
      <c r="AB12" s="241"/>
      <c r="AC12" s="242"/>
      <c r="AD12" s="240" t="s">
        <v>14</v>
      </c>
      <c r="AE12" s="241"/>
      <c r="AF12" s="241"/>
      <c r="AG12" s="242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</row>
    <row r="13" spans="1:241" s="50" customFormat="1" ht="69" customHeight="1" thickBot="1">
      <c r="A13" s="210"/>
      <c r="B13" s="227"/>
      <c r="C13" s="217"/>
      <c r="D13" s="217"/>
      <c r="E13" s="185"/>
      <c r="F13" s="253"/>
      <c r="G13" s="199" t="s">
        <v>16</v>
      </c>
      <c r="H13" s="201" t="s">
        <v>2</v>
      </c>
      <c r="I13" s="259" t="s">
        <v>19</v>
      </c>
      <c r="J13" s="199" t="s">
        <v>7</v>
      </c>
      <c r="K13" s="193" t="s">
        <v>17</v>
      </c>
      <c r="L13" s="247" t="s">
        <v>3</v>
      </c>
      <c r="M13" s="236" t="s">
        <v>19</v>
      </c>
      <c r="N13" s="197" t="s">
        <v>11</v>
      </c>
      <c r="O13" s="195" t="s">
        <v>17</v>
      </c>
      <c r="P13" s="195" t="s">
        <v>3</v>
      </c>
      <c r="Q13" s="234" t="s">
        <v>18</v>
      </c>
      <c r="R13" s="199" t="s">
        <v>10</v>
      </c>
      <c r="S13" s="247" t="s">
        <v>17</v>
      </c>
      <c r="T13" s="247" t="s">
        <v>3</v>
      </c>
      <c r="U13" s="236" t="s">
        <v>19</v>
      </c>
      <c r="V13" s="197" t="s">
        <v>9</v>
      </c>
      <c r="W13" s="195" t="s">
        <v>17</v>
      </c>
      <c r="X13" s="195" t="s">
        <v>3</v>
      </c>
      <c r="Y13" s="234" t="s">
        <v>18</v>
      </c>
      <c r="Z13" s="199" t="s">
        <v>13</v>
      </c>
      <c r="AA13" s="247" t="s">
        <v>17</v>
      </c>
      <c r="AB13" s="247" t="s">
        <v>3</v>
      </c>
      <c r="AC13" s="236" t="s">
        <v>18</v>
      </c>
      <c r="AD13" s="197" t="s">
        <v>15</v>
      </c>
      <c r="AE13" s="195" t="s">
        <v>17</v>
      </c>
      <c r="AF13" s="195" t="s">
        <v>3</v>
      </c>
      <c r="AG13" s="234" t="s">
        <v>18</v>
      </c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</row>
    <row r="14" spans="1:241" s="50" customFormat="1" ht="9" customHeight="1" hidden="1" thickBot="1">
      <c r="A14" s="210"/>
      <c r="B14" s="227"/>
      <c r="C14" s="218"/>
      <c r="D14" s="218"/>
      <c r="E14" s="186"/>
      <c r="F14" s="253"/>
      <c r="G14" s="200"/>
      <c r="H14" s="202"/>
      <c r="I14" s="260"/>
      <c r="J14" s="243"/>
      <c r="K14" s="194"/>
      <c r="L14" s="203"/>
      <c r="M14" s="230"/>
      <c r="N14" s="198"/>
      <c r="O14" s="196"/>
      <c r="P14" s="203"/>
      <c r="Q14" s="235"/>
      <c r="R14" s="243"/>
      <c r="S14" s="196"/>
      <c r="T14" s="203"/>
      <c r="U14" s="230"/>
      <c r="V14" s="198"/>
      <c r="W14" s="196"/>
      <c r="X14" s="203"/>
      <c r="Y14" s="235"/>
      <c r="Z14" s="243"/>
      <c r="AA14" s="196"/>
      <c r="AB14" s="203"/>
      <c r="AC14" s="230"/>
      <c r="AD14" s="198"/>
      <c r="AE14" s="196"/>
      <c r="AF14" s="203"/>
      <c r="AG14" s="23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</row>
    <row r="15" spans="1:241" s="27" customFormat="1" ht="19.5" customHeight="1" thickBot="1">
      <c r="A15" s="71">
        <v>1</v>
      </c>
      <c r="B15" s="72">
        <v>2</v>
      </c>
      <c r="C15" s="72">
        <v>3</v>
      </c>
      <c r="D15" s="72">
        <v>4</v>
      </c>
      <c r="E15" s="73">
        <v>3</v>
      </c>
      <c r="F15" s="149">
        <v>4</v>
      </c>
      <c r="G15" s="71">
        <v>5</v>
      </c>
      <c r="H15" s="72">
        <v>6</v>
      </c>
      <c r="I15" s="73">
        <v>7</v>
      </c>
      <c r="J15" s="71">
        <v>12</v>
      </c>
      <c r="K15" s="72">
        <v>13</v>
      </c>
      <c r="L15" s="72">
        <v>14</v>
      </c>
      <c r="M15" s="73">
        <v>15</v>
      </c>
      <c r="N15" s="71">
        <v>16</v>
      </c>
      <c r="O15" s="72">
        <v>17</v>
      </c>
      <c r="P15" s="72">
        <v>18</v>
      </c>
      <c r="Q15" s="75">
        <v>19</v>
      </c>
      <c r="R15" s="71">
        <v>24</v>
      </c>
      <c r="S15" s="72">
        <v>25</v>
      </c>
      <c r="T15" s="72">
        <v>26</v>
      </c>
      <c r="U15" s="73">
        <v>27</v>
      </c>
      <c r="V15" s="71">
        <v>28</v>
      </c>
      <c r="W15" s="72">
        <v>29</v>
      </c>
      <c r="X15" s="72">
        <v>30</v>
      </c>
      <c r="Y15" s="73">
        <v>31</v>
      </c>
      <c r="Z15" s="74">
        <v>32</v>
      </c>
      <c r="AA15" s="72">
        <v>33</v>
      </c>
      <c r="AB15" s="72">
        <v>34</v>
      </c>
      <c r="AC15" s="75">
        <v>35</v>
      </c>
      <c r="AD15" s="71">
        <v>36</v>
      </c>
      <c r="AE15" s="72">
        <v>37</v>
      </c>
      <c r="AF15" s="72">
        <v>38</v>
      </c>
      <c r="AG15" s="73">
        <v>42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</row>
    <row r="16" spans="1:241" s="52" customFormat="1" ht="33" customHeight="1">
      <c r="A16" s="220"/>
      <c r="B16" s="221"/>
      <c r="C16" s="221"/>
      <c r="D16" s="221"/>
      <c r="E16" s="222"/>
      <c r="F16" s="169">
        <f>F18+F19+F20+F21+F22+F23+F24+F25+F26+F27+F28+F29+F30+F31+F32+F33+F34+F35+F37+F38+F39+F40+F41+F42+F44+F45+F46+F48+F50+F51</f>
        <v>79117819.89</v>
      </c>
      <c r="G16" s="76">
        <f>G18+G19+G20+G21+G22+G23+G24+G25+G26+G27+G28+G29+G30+G31+G32+G33+G34+G35+G37+G38+G39+G40+G41+G42+G44+G45+G46+G48+G50+G51</f>
        <v>42180788.445</v>
      </c>
      <c r="H16" s="77">
        <f>H18+H19+H20+H21+H22+H23+H24+H25+H26+H27+H28+H29+H30+H31+H32+H33+H34+H35+H37+H38+H39+H40+H41+H42+H44+H45+H46+H48+H50+H51</f>
        <v>35050697.84</v>
      </c>
      <c r="I16" s="78">
        <f>I19+I20+I21+I22+I23+I24+I25+I26+I27+I28+I29+I30+I31+I32+I33+I34+I35+I37+I38+I39+I40+I41+I42+I44+I45+I46+I48+I50+I51</f>
        <v>1886333</v>
      </c>
      <c r="J16" s="79">
        <f>J18+J19+J20+J21+J38+J39+J40+J45+J46+J50</f>
        <v>838864.2</v>
      </c>
      <c r="K16" s="80">
        <f>K18+K19+K20+K21+K38+K39+K40+K45+K46+K50</f>
        <v>750810.1</v>
      </c>
      <c r="L16" s="77">
        <f>L18+L20+L21+L46</f>
        <v>88054.1</v>
      </c>
      <c r="M16" s="78"/>
      <c r="N16" s="79">
        <f>N18+N19+N20+N22+N23+N24+N25+N26+N27+N28+N29+N30+N31+N32+N33+N34+N35+N37+N38+N39+N40+N41+N42+N44+N45+N46+N48+N50+N51+N21</f>
        <v>13669759</v>
      </c>
      <c r="O16" s="80">
        <f>O18+O19+O20+O21+O22+O23+O24+O25+O26+O27+O28+O29+O30+O31+O32+O33+O34+O35+O37+O38+O39+O40+O41+O42+O44+O45+O46+O48+O50+O51</f>
        <v>8245379.5</v>
      </c>
      <c r="P16" s="77">
        <f>P18+P19+P20+P21+P22+P23+P24+P25+P26+P27+P28+P29+P30+P31+P32+P33+P34+P35+P37+P38+P39+P40+P41+P42+P44+P45+P46+P48+P50+P51</f>
        <v>3998046</v>
      </c>
      <c r="Q16" s="147">
        <f>Q18+Q19+Q20+Q21+Q22+Q23+Q24+Q25+Q26+Q27+Q28+Q29+Q30+Q31+Q32+Q33+Q34+Q35+Q37+Q38+Q39+Q40+Q41+Q42+Q44+Q45+Q46+Q48+Q50+Q51</f>
        <v>1426333</v>
      </c>
      <c r="R16" s="79">
        <f>R18+R19+R20+R21+R22+R23+R24+R26+R27+R28+R29+R30+R31+R32+R33+R34+R35+R37+R38+R39+R40+R41+R42+R44+R45+R46+R48+R50+R51</f>
        <v>20857049.48</v>
      </c>
      <c r="S16" s="80">
        <f>S18+S19+S20+S21+S22+S23+S24+S25+S26+S27+S28+S29+S30+S31+S32+S33+S34+S35+S37+S38+S39+S40+S41+S42+S44+S45+S46+S48+S50+S51</f>
        <v>10133444.74</v>
      </c>
      <c r="T16" s="61">
        <f>T18+T19+T20+T21+T22+T23+T24+T25+T26+T27+T28+T29+T30+T31+T32+T33+T34+T35+T37+T38+T39+T40+T41+T42+T44+T45+T46+T48+T50+T51</f>
        <v>10263604.74</v>
      </c>
      <c r="U16" s="78">
        <f>U18+U19+U20+U21+U22+U23+U24+U25+U26+U28+U27+U29+U30+U31+U32+U33+U34+U35+U37+U38+U39+U40+U41+U42+U44+U45+U46+U48+U50+U51</f>
        <v>460000</v>
      </c>
      <c r="V16" s="79">
        <f>V18+V19+V20+V21+V22+V23+V24+V25+V26+V27+V28+V29+V30+V31+V32+V33+V34+V35+V37+V38+V39+V40+V41+V42+V44+V45+V46+V48+V50+V51</f>
        <v>30495648.21</v>
      </c>
      <c r="W16" s="80">
        <f>W18+W19+W20+W21+W22+W23+W24+W25+W26+W27+W28+W29+W30+W31+W32+W33+W34+W35+W37+W38+W39+W40+W41+W42+W44+W45+W46+W48+W50+W51</f>
        <v>16422904.105</v>
      </c>
      <c r="X16" s="77">
        <f>X18+X19+X20+X21+X22+X23+X24+X25+X26+X27+X28+X29+X30+X31+X32+X33+X34+X35+X37+X38+X39+X40+X41+X42+X44+X45+X46+X48+X50+X51</f>
        <v>14072743</v>
      </c>
      <c r="Y16" s="78"/>
      <c r="Z16" s="79">
        <f>Z30+Z31+Z48</f>
        <v>6378250</v>
      </c>
      <c r="AA16" s="80">
        <f>AA30+AA31+AA48</f>
        <v>3189125</v>
      </c>
      <c r="AB16" s="77">
        <f>AB30+AB31+AB48</f>
        <v>3189125</v>
      </c>
      <c r="AC16" s="78"/>
      <c r="AD16" s="79">
        <f>AD32+AD33+AD34+AD48</f>
        <v>6878250</v>
      </c>
      <c r="AE16" s="80">
        <f>AE32+AE33+AE34+AE48</f>
        <v>3439125</v>
      </c>
      <c r="AF16" s="77">
        <f>AF32+AF33+AF34+AF48</f>
        <v>3439125</v>
      </c>
      <c r="AG16" s="78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</row>
    <row r="17" spans="1:33" s="16" customFormat="1" ht="35.25" customHeight="1">
      <c r="A17" s="223" t="s">
        <v>20</v>
      </c>
      <c r="B17" s="224"/>
      <c r="C17" s="224"/>
      <c r="D17" s="224"/>
      <c r="E17" s="225"/>
      <c r="F17" s="170"/>
      <c r="G17" s="81"/>
      <c r="H17" s="82"/>
      <c r="I17" s="83"/>
      <c r="J17" s="81"/>
      <c r="K17" s="82"/>
      <c r="L17" s="82"/>
      <c r="M17" s="83"/>
      <c r="N17" s="81"/>
      <c r="O17" s="82"/>
      <c r="P17" s="82"/>
      <c r="Q17" s="83"/>
      <c r="R17" s="81"/>
      <c r="S17" s="82"/>
      <c r="T17" s="82"/>
      <c r="U17" s="83"/>
      <c r="V17" s="81"/>
      <c r="W17" s="82"/>
      <c r="X17" s="82"/>
      <c r="Y17" s="83"/>
      <c r="Z17" s="81"/>
      <c r="AA17" s="82"/>
      <c r="AB17" s="82"/>
      <c r="AC17" s="83"/>
      <c r="AD17" s="81"/>
      <c r="AE17" s="82"/>
      <c r="AF17" s="82"/>
      <c r="AG17" s="83"/>
    </row>
    <row r="18" spans="1:33" s="153" customFormat="1" ht="78" customHeight="1">
      <c r="A18" s="40" t="s">
        <v>21</v>
      </c>
      <c r="B18" s="151" t="s">
        <v>59</v>
      </c>
      <c r="C18" s="30"/>
      <c r="D18" s="30"/>
      <c r="E18" s="31" t="s">
        <v>46</v>
      </c>
      <c r="F18" s="171">
        <f>G18+H18</f>
        <v>7103976.5</v>
      </c>
      <c r="G18" s="59">
        <f>K18+O18</f>
        <v>3551988.5</v>
      </c>
      <c r="H18" s="32">
        <v>3551988</v>
      </c>
      <c r="I18" s="84"/>
      <c r="J18" s="152">
        <v>120040</v>
      </c>
      <c r="K18" s="33">
        <f>J18*0.5</f>
        <v>60020</v>
      </c>
      <c r="L18" s="34">
        <f>J18*0.5</f>
        <v>60020</v>
      </c>
      <c r="M18" s="35"/>
      <c r="N18" s="152">
        <f>6975783+8154</f>
        <v>6983937</v>
      </c>
      <c r="O18" s="96">
        <f>N18*0.5</f>
        <v>3491968.5</v>
      </c>
      <c r="P18" s="97">
        <v>3491968</v>
      </c>
      <c r="Q18" s="35"/>
      <c r="R18" s="146"/>
      <c r="S18" s="37"/>
      <c r="T18" s="38"/>
      <c r="U18" s="39"/>
      <c r="V18" s="36"/>
      <c r="W18" s="37"/>
      <c r="X18" s="38"/>
      <c r="Y18" s="39"/>
      <c r="Z18" s="36"/>
      <c r="AA18" s="37"/>
      <c r="AB18" s="38"/>
      <c r="AC18" s="39"/>
      <c r="AD18" s="36"/>
      <c r="AE18" s="37"/>
      <c r="AF18" s="38"/>
      <c r="AG18" s="39"/>
    </row>
    <row r="19" spans="1:33" s="153" customFormat="1" ht="100.5" customHeight="1">
      <c r="A19" s="40" t="s">
        <v>23</v>
      </c>
      <c r="B19" s="151" t="s">
        <v>75</v>
      </c>
      <c r="C19" s="30"/>
      <c r="D19" s="30"/>
      <c r="E19" s="31" t="s">
        <v>46</v>
      </c>
      <c r="F19" s="171">
        <f>J19+N19</f>
        <v>2290666</v>
      </c>
      <c r="G19" s="59">
        <f aca="true" t="shared" si="0" ref="G19:G24">F19*0.5</f>
        <v>1145333</v>
      </c>
      <c r="H19" s="32"/>
      <c r="I19" s="261">
        <f>F19*0.5</f>
        <v>1145333</v>
      </c>
      <c r="J19" s="154"/>
      <c r="K19" s="155"/>
      <c r="L19" s="62"/>
      <c r="M19" s="35"/>
      <c r="N19" s="55">
        <v>2290666</v>
      </c>
      <c r="O19" s="63">
        <f>N19*0.5</f>
        <v>1145333</v>
      </c>
      <c r="P19" s="32"/>
      <c r="Q19" s="261">
        <f>N19*0.5</f>
        <v>1145333</v>
      </c>
      <c r="R19" s="36"/>
      <c r="S19" s="37"/>
      <c r="T19" s="38"/>
      <c r="U19" s="39"/>
      <c r="V19" s="36"/>
      <c r="W19" s="37"/>
      <c r="X19" s="38"/>
      <c r="Y19" s="39"/>
      <c r="Z19" s="36"/>
      <c r="AA19" s="37"/>
      <c r="AB19" s="38"/>
      <c r="AC19" s="39"/>
      <c r="AD19" s="36"/>
      <c r="AE19" s="37"/>
      <c r="AF19" s="38"/>
      <c r="AG19" s="39"/>
    </row>
    <row r="20" spans="1:33" s="65" customFormat="1" ht="120.75" customHeight="1">
      <c r="A20" s="40" t="s">
        <v>25</v>
      </c>
      <c r="B20" s="85" t="s">
        <v>71</v>
      </c>
      <c r="C20" s="30"/>
      <c r="D20" s="30"/>
      <c r="E20" s="31" t="s">
        <v>46</v>
      </c>
      <c r="F20" s="171">
        <v>7082881</v>
      </c>
      <c r="G20" s="59">
        <f>K20+O20+S20+W20</f>
        <v>3541440.5</v>
      </c>
      <c r="H20" s="32">
        <f>L20+P20+T20+X20+AB20</f>
        <v>3541439.895</v>
      </c>
      <c r="I20" s="84"/>
      <c r="J20" s="54">
        <v>24900.2</v>
      </c>
      <c r="K20" s="33">
        <f>J20*0.5</f>
        <v>12450.1</v>
      </c>
      <c r="L20" s="34">
        <f>J20*0.5</f>
        <v>12450.1</v>
      </c>
      <c r="M20" s="35"/>
      <c r="N20" s="148">
        <v>283528</v>
      </c>
      <c r="O20" s="33">
        <f>N20*0.5</f>
        <v>141764</v>
      </c>
      <c r="P20" s="34">
        <f>N20*0.5</f>
        <v>141764</v>
      </c>
      <c r="Q20" s="35"/>
      <c r="R20" s="55">
        <v>4043761.59</v>
      </c>
      <c r="S20" s="37">
        <f>R20*0.5</f>
        <v>2021880.795</v>
      </c>
      <c r="T20" s="38">
        <f>R20*0.5</f>
        <v>2021880.795</v>
      </c>
      <c r="U20" s="39"/>
      <c r="V20" s="54">
        <v>2730691.21</v>
      </c>
      <c r="W20" s="37">
        <f aca="true" t="shared" si="1" ref="W20:W29">V20*0.5</f>
        <v>1365345.605</v>
      </c>
      <c r="X20" s="38">
        <v>1365345</v>
      </c>
      <c r="Y20" s="39"/>
      <c r="Z20" s="36"/>
      <c r="AA20" s="37"/>
      <c r="AB20" s="38"/>
      <c r="AC20" s="39"/>
      <c r="AD20" s="36"/>
      <c r="AE20" s="37"/>
      <c r="AF20" s="38"/>
      <c r="AG20" s="39"/>
    </row>
    <row r="21" spans="1:33" s="65" customFormat="1" ht="150" customHeight="1">
      <c r="A21" s="86" t="s">
        <v>26</v>
      </c>
      <c r="B21" s="87" t="s">
        <v>74</v>
      </c>
      <c r="C21" s="30"/>
      <c r="D21" s="30"/>
      <c r="E21" s="31" t="s">
        <v>46</v>
      </c>
      <c r="F21" s="171">
        <f>G21+H21</f>
        <v>12723052.39</v>
      </c>
      <c r="G21" s="59">
        <f>K21+O21+S21+W21</f>
        <v>6361526.445</v>
      </c>
      <c r="H21" s="32">
        <f>L21+P21+T21+X21</f>
        <v>6361525.945</v>
      </c>
      <c r="I21" s="84"/>
      <c r="J21" s="54">
        <v>26680</v>
      </c>
      <c r="K21" s="33">
        <v>13340</v>
      </c>
      <c r="L21" s="34">
        <f>J21*0.5</f>
        <v>13340</v>
      </c>
      <c r="M21" s="35"/>
      <c r="N21" s="148">
        <v>694628</v>
      </c>
      <c r="O21" s="33">
        <f>N21*0.5</f>
        <v>347314</v>
      </c>
      <c r="P21" s="34">
        <v>347314</v>
      </c>
      <c r="Q21" s="35"/>
      <c r="R21" s="55">
        <v>6123637.89</v>
      </c>
      <c r="S21" s="37">
        <f>R21*0.5</f>
        <v>3061818.945</v>
      </c>
      <c r="T21" s="38">
        <f>R21*0.5</f>
        <v>3061818.945</v>
      </c>
      <c r="U21" s="39"/>
      <c r="V21" s="54">
        <v>5878107</v>
      </c>
      <c r="W21" s="37">
        <f t="shared" si="1"/>
        <v>2939053.5</v>
      </c>
      <c r="X21" s="38">
        <v>2939053</v>
      </c>
      <c r="Y21" s="39"/>
      <c r="Z21" s="36"/>
      <c r="AA21" s="37"/>
      <c r="AB21" s="38"/>
      <c r="AC21" s="39"/>
      <c r="AD21" s="36"/>
      <c r="AE21" s="37"/>
      <c r="AF21" s="38"/>
      <c r="AG21" s="39"/>
    </row>
    <row r="22" spans="1:33" s="65" customFormat="1" ht="57.75" customHeight="1">
      <c r="A22" s="86" t="s">
        <v>27</v>
      </c>
      <c r="B22" s="29" t="s">
        <v>70</v>
      </c>
      <c r="C22" s="30"/>
      <c r="D22" s="30"/>
      <c r="E22" s="31" t="s">
        <v>22</v>
      </c>
      <c r="F22" s="171">
        <v>1600000</v>
      </c>
      <c r="G22" s="59">
        <f t="shared" si="0"/>
        <v>800000</v>
      </c>
      <c r="H22" s="32">
        <f>F22*0.5</f>
        <v>800000</v>
      </c>
      <c r="I22" s="84"/>
      <c r="J22" s="88"/>
      <c r="K22" s="90"/>
      <c r="L22" s="89"/>
      <c r="M22" s="35"/>
      <c r="N22" s="91"/>
      <c r="O22" s="92"/>
      <c r="P22" s="93"/>
      <c r="Q22" s="35"/>
      <c r="R22" s="54"/>
      <c r="S22" s="94"/>
      <c r="T22" s="34"/>
      <c r="U22" s="39"/>
      <c r="V22" s="54">
        <v>1600000</v>
      </c>
      <c r="W22" s="94">
        <f t="shared" si="1"/>
        <v>800000</v>
      </c>
      <c r="X22" s="34">
        <f aca="true" t="shared" si="2" ref="X22:X29">V22*0.5</f>
        <v>800000</v>
      </c>
      <c r="Y22" s="39"/>
      <c r="Z22" s="36"/>
      <c r="AA22" s="37"/>
      <c r="AB22" s="38"/>
      <c r="AC22" s="39"/>
      <c r="AD22" s="36"/>
      <c r="AE22" s="37"/>
      <c r="AF22" s="38"/>
      <c r="AG22" s="39"/>
    </row>
    <row r="23" spans="1:33" s="65" customFormat="1" ht="75.75" customHeight="1">
      <c r="A23" s="86" t="s">
        <v>28</v>
      </c>
      <c r="B23" s="29" t="s">
        <v>87</v>
      </c>
      <c r="C23" s="30"/>
      <c r="D23" s="30"/>
      <c r="E23" s="31" t="s">
        <v>22</v>
      </c>
      <c r="F23" s="171">
        <v>2500000</v>
      </c>
      <c r="G23" s="59">
        <f t="shared" si="0"/>
        <v>1250000</v>
      </c>
      <c r="H23" s="32">
        <f>F23*0.5</f>
        <v>1250000</v>
      </c>
      <c r="I23" s="262"/>
      <c r="J23" s="55"/>
      <c r="K23" s="263"/>
      <c r="L23" s="264"/>
      <c r="M23" s="265"/>
      <c r="N23" s="54"/>
      <c r="O23" s="266"/>
      <c r="P23" s="97"/>
      <c r="Q23" s="265"/>
      <c r="R23" s="95"/>
      <c r="S23" s="96"/>
      <c r="T23" s="97"/>
      <c r="U23" s="171"/>
      <c r="V23" s="95">
        <v>2500000</v>
      </c>
      <c r="W23" s="96">
        <f t="shared" si="1"/>
        <v>1250000</v>
      </c>
      <c r="X23" s="97">
        <f t="shared" si="2"/>
        <v>1250000</v>
      </c>
      <c r="Y23" s="39"/>
      <c r="Z23" s="36"/>
      <c r="AA23" s="37"/>
      <c r="AB23" s="38"/>
      <c r="AC23" s="39"/>
      <c r="AD23" s="36"/>
      <c r="AE23" s="37"/>
      <c r="AF23" s="38"/>
      <c r="AG23" s="39"/>
    </row>
    <row r="24" spans="1:33" s="65" customFormat="1" ht="55.5" customHeight="1">
      <c r="A24" s="40" t="s">
        <v>29</v>
      </c>
      <c r="B24" s="29" t="s">
        <v>86</v>
      </c>
      <c r="C24" s="30"/>
      <c r="D24" s="30"/>
      <c r="E24" s="31" t="s">
        <v>22</v>
      </c>
      <c r="F24" s="171">
        <v>1300000</v>
      </c>
      <c r="G24" s="59">
        <f t="shared" si="0"/>
        <v>650000</v>
      </c>
      <c r="H24" s="32">
        <f>F24*0.5</f>
        <v>650000</v>
      </c>
      <c r="I24" s="84"/>
      <c r="J24" s="36"/>
      <c r="K24" s="33"/>
      <c r="L24" s="34"/>
      <c r="M24" s="35"/>
      <c r="N24" s="54"/>
      <c r="O24" s="94"/>
      <c r="P24" s="34"/>
      <c r="Q24" s="35"/>
      <c r="R24" s="55"/>
      <c r="S24" s="63"/>
      <c r="T24" s="97"/>
      <c r="U24" s="39"/>
      <c r="V24" s="55">
        <v>1300000</v>
      </c>
      <c r="W24" s="63">
        <f t="shared" si="1"/>
        <v>650000</v>
      </c>
      <c r="X24" s="97">
        <f t="shared" si="2"/>
        <v>650000</v>
      </c>
      <c r="Y24" s="39"/>
      <c r="Z24" s="36"/>
      <c r="AA24" s="37"/>
      <c r="AB24" s="38"/>
      <c r="AC24" s="39"/>
      <c r="AD24" s="36"/>
      <c r="AE24" s="37"/>
      <c r="AF24" s="38"/>
      <c r="AG24" s="39"/>
    </row>
    <row r="25" spans="1:33" s="65" customFormat="1" ht="57" customHeight="1">
      <c r="A25" s="40" t="s">
        <v>30</v>
      </c>
      <c r="B25" s="29" t="s">
        <v>63</v>
      </c>
      <c r="C25" s="30"/>
      <c r="D25" s="30"/>
      <c r="E25" s="31" t="s">
        <v>22</v>
      </c>
      <c r="F25" s="171">
        <v>2500000</v>
      </c>
      <c r="G25" s="59">
        <f aca="true" t="shared" si="3" ref="G25:G34">F25*0.5</f>
        <v>1250000</v>
      </c>
      <c r="H25" s="32">
        <f aca="true" t="shared" si="4" ref="H25:H34">F25*0.5</f>
        <v>1250000</v>
      </c>
      <c r="I25" s="84"/>
      <c r="J25" s="36"/>
      <c r="K25" s="33"/>
      <c r="L25" s="34"/>
      <c r="M25" s="35"/>
      <c r="N25" s="36"/>
      <c r="O25" s="33"/>
      <c r="P25" s="34"/>
      <c r="Q25" s="35"/>
      <c r="R25" s="95"/>
      <c r="S25" s="96"/>
      <c r="T25" s="99"/>
      <c r="U25" s="39"/>
      <c r="V25" s="95">
        <v>2500000</v>
      </c>
      <c r="W25" s="96">
        <f t="shared" si="1"/>
        <v>1250000</v>
      </c>
      <c r="X25" s="99">
        <f t="shared" si="2"/>
        <v>1250000</v>
      </c>
      <c r="Y25" s="39"/>
      <c r="Z25" s="36"/>
      <c r="AA25" s="37"/>
      <c r="AB25" s="38"/>
      <c r="AC25" s="39"/>
      <c r="AD25" s="36"/>
      <c r="AE25" s="37"/>
      <c r="AF25" s="38"/>
      <c r="AG25" s="39"/>
    </row>
    <row r="26" spans="1:33" s="65" customFormat="1" ht="53.25" customHeight="1">
      <c r="A26" s="40" t="s">
        <v>31</v>
      </c>
      <c r="B26" s="29" t="s">
        <v>64</v>
      </c>
      <c r="C26" s="30"/>
      <c r="D26" s="30"/>
      <c r="E26" s="31" t="s">
        <v>22</v>
      </c>
      <c r="F26" s="171">
        <v>1500000</v>
      </c>
      <c r="G26" s="59">
        <f t="shared" si="3"/>
        <v>750000</v>
      </c>
      <c r="H26" s="32">
        <f t="shared" si="4"/>
        <v>750000</v>
      </c>
      <c r="I26" s="84"/>
      <c r="J26" s="36"/>
      <c r="K26" s="33"/>
      <c r="L26" s="34"/>
      <c r="M26" s="35"/>
      <c r="N26" s="36"/>
      <c r="O26" s="33"/>
      <c r="P26" s="34"/>
      <c r="Q26" s="35"/>
      <c r="R26" s="36"/>
      <c r="S26" s="37"/>
      <c r="T26" s="38"/>
      <c r="U26" s="39"/>
      <c r="V26" s="95">
        <v>1500000</v>
      </c>
      <c r="W26" s="96">
        <f t="shared" si="1"/>
        <v>750000</v>
      </c>
      <c r="X26" s="99">
        <f t="shared" si="2"/>
        <v>750000</v>
      </c>
      <c r="Y26" s="39"/>
      <c r="Z26" s="36"/>
      <c r="AA26" s="37"/>
      <c r="AB26" s="38"/>
      <c r="AC26" s="39"/>
      <c r="AD26" s="36"/>
      <c r="AE26" s="37"/>
      <c r="AF26" s="38"/>
      <c r="AG26" s="39"/>
    </row>
    <row r="27" spans="1:33" s="65" customFormat="1" ht="55.5" customHeight="1">
      <c r="A27" s="40" t="s">
        <v>32</v>
      </c>
      <c r="B27" s="29" t="s">
        <v>65</v>
      </c>
      <c r="C27" s="30"/>
      <c r="D27" s="30"/>
      <c r="E27" s="31" t="s">
        <v>22</v>
      </c>
      <c r="F27" s="171">
        <v>1700000</v>
      </c>
      <c r="G27" s="59">
        <f t="shared" si="3"/>
        <v>850000</v>
      </c>
      <c r="H27" s="32">
        <f t="shared" si="4"/>
        <v>850000</v>
      </c>
      <c r="I27" s="84"/>
      <c r="J27" s="36"/>
      <c r="K27" s="33"/>
      <c r="L27" s="34"/>
      <c r="M27" s="35"/>
      <c r="N27" s="36"/>
      <c r="O27" s="33"/>
      <c r="P27" s="34"/>
      <c r="Q27" s="35"/>
      <c r="R27" s="36"/>
      <c r="S27" s="37"/>
      <c r="T27" s="38"/>
      <c r="U27" s="39"/>
      <c r="V27" s="95">
        <v>1700000</v>
      </c>
      <c r="W27" s="96">
        <f t="shared" si="1"/>
        <v>850000</v>
      </c>
      <c r="X27" s="99">
        <f t="shared" si="2"/>
        <v>850000</v>
      </c>
      <c r="Y27" s="39"/>
      <c r="Z27" s="36"/>
      <c r="AA27" s="37"/>
      <c r="AB27" s="38"/>
      <c r="AC27" s="39"/>
      <c r="AD27" s="36"/>
      <c r="AE27" s="37"/>
      <c r="AF27" s="38"/>
      <c r="AG27" s="39"/>
    </row>
    <row r="28" spans="1:33" s="65" customFormat="1" ht="54" customHeight="1">
      <c r="A28" s="40" t="s">
        <v>33</v>
      </c>
      <c r="B28" s="29" t="s">
        <v>60</v>
      </c>
      <c r="C28" s="30"/>
      <c r="D28" s="30"/>
      <c r="E28" s="31" t="s">
        <v>22</v>
      </c>
      <c r="F28" s="171">
        <v>2100000</v>
      </c>
      <c r="G28" s="59">
        <f t="shared" si="3"/>
        <v>1050000</v>
      </c>
      <c r="H28" s="32">
        <f t="shared" si="4"/>
        <v>1050000</v>
      </c>
      <c r="I28" s="84"/>
      <c r="J28" s="36"/>
      <c r="K28" s="33"/>
      <c r="L28" s="34"/>
      <c r="M28" s="35"/>
      <c r="N28" s="36"/>
      <c r="O28" s="33"/>
      <c r="P28" s="34"/>
      <c r="Q28" s="35"/>
      <c r="R28" s="36"/>
      <c r="S28" s="37"/>
      <c r="T28" s="38"/>
      <c r="U28" s="39"/>
      <c r="V28" s="95">
        <v>2100000</v>
      </c>
      <c r="W28" s="100">
        <f t="shared" si="1"/>
        <v>1050000</v>
      </c>
      <c r="X28" s="99">
        <f t="shared" si="2"/>
        <v>1050000</v>
      </c>
      <c r="Y28" s="39"/>
      <c r="Z28" s="36"/>
      <c r="AA28" s="37"/>
      <c r="AB28" s="38"/>
      <c r="AC28" s="39"/>
      <c r="AD28" s="36"/>
      <c r="AE28" s="37"/>
      <c r="AF28" s="38"/>
      <c r="AG28" s="39"/>
    </row>
    <row r="29" spans="1:33" s="65" customFormat="1" ht="66" customHeight="1">
      <c r="A29" s="40" t="s">
        <v>34</v>
      </c>
      <c r="B29" s="29" t="s">
        <v>66</v>
      </c>
      <c r="C29" s="30"/>
      <c r="D29" s="30"/>
      <c r="E29" s="31" t="s">
        <v>22</v>
      </c>
      <c r="F29" s="171">
        <v>1100000</v>
      </c>
      <c r="G29" s="59">
        <f t="shared" si="3"/>
        <v>550000</v>
      </c>
      <c r="H29" s="32">
        <f t="shared" si="4"/>
        <v>550000</v>
      </c>
      <c r="I29" s="84"/>
      <c r="J29" s="36"/>
      <c r="K29" s="33"/>
      <c r="L29" s="34"/>
      <c r="M29" s="35"/>
      <c r="N29" s="36"/>
      <c r="O29" s="33"/>
      <c r="P29" s="34"/>
      <c r="Q29" s="35"/>
      <c r="R29" s="36"/>
      <c r="S29" s="37"/>
      <c r="T29" s="38"/>
      <c r="U29" s="39"/>
      <c r="V29" s="95">
        <v>1100000</v>
      </c>
      <c r="W29" s="100">
        <f t="shared" si="1"/>
        <v>550000</v>
      </c>
      <c r="X29" s="99">
        <f t="shared" si="2"/>
        <v>550000</v>
      </c>
      <c r="Y29" s="39"/>
      <c r="Z29" s="36"/>
      <c r="AA29" s="37"/>
      <c r="AB29" s="38"/>
      <c r="AC29" s="39"/>
      <c r="AD29" s="36"/>
      <c r="AE29" s="37"/>
      <c r="AF29" s="38"/>
      <c r="AG29" s="39"/>
    </row>
    <row r="30" spans="1:33" s="14" customFormat="1" ht="53.25" customHeight="1">
      <c r="A30" s="40" t="s">
        <v>35</v>
      </c>
      <c r="B30" s="29" t="s">
        <v>62</v>
      </c>
      <c r="C30" s="30"/>
      <c r="D30" s="30"/>
      <c r="E30" s="31" t="s">
        <v>22</v>
      </c>
      <c r="F30" s="171">
        <v>2300000</v>
      </c>
      <c r="G30" s="59">
        <f t="shared" si="3"/>
        <v>1150000</v>
      </c>
      <c r="H30" s="32">
        <f t="shared" si="4"/>
        <v>1150000</v>
      </c>
      <c r="I30" s="84"/>
      <c r="J30" s="36"/>
      <c r="K30" s="33"/>
      <c r="L30" s="34"/>
      <c r="M30" s="35"/>
      <c r="N30" s="36"/>
      <c r="O30" s="33"/>
      <c r="P30" s="34"/>
      <c r="Q30" s="35"/>
      <c r="R30" s="36"/>
      <c r="S30" s="37"/>
      <c r="T30" s="38"/>
      <c r="U30" s="39"/>
      <c r="V30" s="36"/>
      <c r="W30" s="37"/>
      <c r="X30" s="38"/>
      <c r="Y30" s="39"/>
      <c r="Z30" s="95">
        <v>2300000</v>
      </c>
      <c r="AA30" s="96">
        <f>Z30*0.5</f>
        <v>1150000</v>
      </c>
      <c r="AB30" s="99">
        <f>Z30*0.5</f>
        <v>1150000</v>
      </c>
      <c r="AC30" s="39"/>
      <c r="AD30" s="36"/>
      <c r="AE30" s="37"/>
      <c r="AF30" s="38"/>
      <c r="AG30" s="39"/>
    </row>
    <row r="31" spans="1:33" s="14" customFormat="1" ht="53.25" customHeight="1">
      <c r="A31" s="40" t="s">
        <v>36</v>
      </c>
      <c r="B31" s="29" t="s">
        <v>61</v>
      </c>
      <c r="C31" s="30"/>
      <c r="D31" s="30"/>
      <c r="E31" s="31" t="s">
        <v>22</v>
      </c>
      <c r="F31" s="171">
        <v>1700000</v>
      </c>
      <c r="G31" s="59">
        <f t="shared" si="3"/>
        <v>850000</v>
      </c>
      <c r="H31" s="32">
        <f t="shared" si="4"/>
        <v>850000</v>
      </c>
      <c r="I31" s="84"/>
      <c r="J31" s="36"/>
      <c r="K31" s="33"/>
      <c r="L31" s="34"/>
      <c r="M31" s="35"/>
      <c r="N31" s="36"/>
      <c r="O31" s="33"/>
      <c r="P31" s="34"/>
      <c r="Q31" s="35"/>
      <c r="R31" s="36"/>
      <c r="S31" s="37"/>
      <c r="T31" s="38"/>
      <c r="U31" s="39"/>
      <c r="V31" s="36"/>
      <c r="W31" s="37"/>
      <c r="X31" s="38"/>
      <c r="Y31" s="39"/>
      <c r="Z31" s="95">
        <v>1700000</v>
      </c>
      <c r="AA31" s="100">
        <f>Z31*0.5</f>
        <v>850000</v>
      </c>
      <c r="AB31" s="99">
        <f>Z31*0.5</f>
        <v>850000</v>
      </c>
      <c r="AC31" s="39"/>
      <c r="AD31" s="36"/>
      <c r="AE31" s="37"/>
      <c r="AF31" s="38"/>
      <c r="AG31" s="39"/>
    </row>
    <row r="32" spans="1:33" s="14" customFormat="1" ht="48.75" customHeight="1">
      <c r="A32" s="40" t="s">
        <v>37</v>
      </c>
      <c r="B32" s="29" t="s">
        <v>67</v>
      </c>
      <c r="C32" s="30"/>
      <c r="D32" s="30"/>
      <c r="E32" s="31" t="s">
        <v>22</v>
      </c>
      <c r="F32" s="171">
        <v>1200000</v>
      </c>
      <c r="G32" s="59">
        <f t="shared" si="3"/>
        <v>600000</v>
      </c>
      <c r="H32" s="32">
        <f t="shared" si="4"/>
        <v>600000</v>
      </c>
      <c r="I32" s="84"/>
      <c r="J32" s="36"/>
      <c r="K32" s="33"/>
      <c r="L32" s="34"/>
      <c r="M32" s="35"/>
      <c r="N32" s="36"/>
      <c r="O32" s="33"/>
      <c r="P32" s="34"/>
      <c r="Q32" s="35"/>
      <c r="R32" s="36"/>
      <c r="S32" s="37"/>
      <c r="T32" s="38"/>
      <c r="U32" s="39"/>
      <c r="V32" s="36"/>
      <c r="W32" s="37"/>
      <c r="X32" s="38"/>
      <c r="Y32" s="39"/>
      <c r="Z32" s="36"/>
      <c r="AA32" s="37"/>
      <c r="AB32" s="38"/>
      <c r="AC32" s="39"/>
      <c r="AD32" s="95">
        <v>1200000</v>
      </c>
      <c r="AE32" s="96">
        <f>AD32*0.5</f>
        <v>600000</v>
      </c>
      <c r="AF32" s="99">
        <f>AD32*0.5</f>
        <v>600000</v>
      </c>
      <c r="AG32" s="39"/>
    </row>
    <row r="33" spans="1:33" s="14" customFormat="1" ht="46.5">
      <c r="A33" s="40" t="s">
        <v>38</v>
      </c>
      <c r="B33" s="29" t="s">
        <v>68</v>
      </c>
      <c r="C33" s="30"/>
      <c r="D33" s="30"/>
      <c r="E33" s="31" t="s">
        <v>22</v>
      </c>
      <c r="F33" s="171">
        <v>1500000</v>
      </c>
      <c r="G33" s="59">
        <f t="shared" si="3"/>
        <v>750000</v>
      </c>
      <c r="H33" s="32">
        <f t="shared" si="4"/>
        <v>750000</v>
      </c>
      <c r="I33" s="84"/>
      <c r="J33" s="36"/>
      <c r="K33" s="33"/>
      <c r="L33" s="34"/>
      <c r="M33" s="35"/>
      <c r="N33" s="36"/>
      <c r="O33" s="33"/>
      <c r="P33" s="34"/>
      <c r="Q33" s="35"/>
      <c r="R33" s="36"/>
      <c r="S33" s="37"/>
      <c r="T33" s="38"/>
      <c r="U33" s="39"/>
      <c r="V33" s="36"/>
      <c r="W33" s="37"/>
      <c r="X33" s="38"/>
      <c r="Y33" s="39"/>
      <c r="Z33" s="36"/>
      <c r="AA33" s="37"/>
      <c r="AB33" s="38"/>
      <c r="AC33" s="39"/>
      <c r="AD33" s="95">
        <v>1500000</v>
      </c>
      <c r="AE33" s="100">
        <f>AD33*0.5</f>
        <v>750000</v>
      </c>
      <c r="AF33" s="99">
        <f>AD33*0.5</f>
        <v>750000</v>
      </c>
      <c r="AG33" s="39"/>
    </row>
    <row r="34" spans="1:33" s="14" customFormat="1" ht="55.5" customHeight="1">
      <c r="A34" s="40" t="s">
        <v>39</v>
      </c>
      <c r="B34" s="42" t="s">
        <v>24</v>
      </c>
      <c r="C34" s="30"/>
      <c r="D34" s="30"/>
      <c r="E34" s="31" t="s">
        <v>22</v>
      </c>
      <c r="F34" s="171">
        <v>1800000</v>
      </c>
      <c r="G34" s="59">
        <f t="shared" si="3"/>
        <v>900000</v>
      </c>
      <c r="H34" s="32">
        <f t="shared" si="4"/>
        <v>900000</v>
      </c>
      <c r="I34" s="84"/>
      <c r="J34" s="36"/>
      <c r="K34" s="33"/>
      <c r="L34" s="34"/>
      <c r="M34" s="35"/>
      <c r="N34" s="36"/>
      <c r="O34" s="33"/>
      <c r="P34" s="34"/>
      <c r="Q34" s="35"/>
      <c r="R34" s="36"/>
      <c r="S34" s="37"/>
      <c r="T34" s="38"/>
      <c r="U34" s="39"/>
      <c r="V34" s="36"/>
      <c r="W34" s="37"/>
      <c r="X34" s="38"/>
      <c r="Y34" s="39"/>
      <c r="Z34" s="36"/>
      <c r="AA34" s="37"/>
      <c r="AB34" s="38"/>
      <c r="AC34" s="39"/>
      <c r="AD34" s="95">
        <v>1800000</v>
      </c>
      <c r="AE34" s="100">
        <f>AD34*0.5</f>
        <v>900000</v>
      </c>
      <c r="AF34" s="99">
        <f>AD34*0.5</f>
        <v>900000</v>
      </c>
      <c r="AG34" s="39"/>
    </row>
    <row r="35" spans="1:33" s="65" customFormat="1" ht="55.5" customHeight="1">
      <c r="A35" s="40" t="s">
        <v>40</v>
      </c>
      <c r="B35" s="29" t="s">
        <v>84</v>
      </c>
      <c r="C35" s="30"/>
      <c r="D35" s="30"/>
      <c r="E35" s="31" t="s">
        <v>22</v>
      </c>
      <c r="F35" s="267">
        <v>570000</v>
      </c>
      <c r="G35" s="268">
        <v>289000</v>
      </c>
      <c r="H35" s="269"/>
      <c r="I35" s="265">
        <v>281000</v>
      </c>
      <c r="J35" s="88"/>
      <c r="K35" s="33"/>
      <c r="L35" s="34"/>
      <c r="M35" s="35"/>
      <c r="N35" s="55">
        <v>570000</v>
      </c>
      <c r="O35" s="33">
        <v>289000</v>
      </c>
      <c r="P35" s="34"/>
      <c r="Q35" s="35">
        <v>281000</v>
      </c>
      <c r="R35" s="88"/>
      <c r="S35" s="33"/>
      <c r="T35" s="270"/>
      <c r="U35" s="168"/>
      <c r="V35" s="88"/>
      <c r="W35" s="33"/>
      <c r="X35" s="270"/>
      <c r="Y35" s="168"/>
      <c r="Z35" s="88"/>
      <c r="AA35" s="33"/>
      <c r="AB35" s="270"/>
      <c r="AC35" s="168"/>
      <c r="AD35" s="271"/>
      <c r="AE35" s="96"/>
      <c r="AF35" s="272"/>
      <c r="AG35" s="270"/>
    </row>
    <row r="36" spans="1:33" s="25" customFormat="1" ht="31.5" customHeight="1">
      <c r="A36" s="214" t="s">
        <v>41</v>
      </c>
      <c r="B36" s="215"/>
      <c r="C36" s="215"/>
      <c r="D36" s="215"/>
      <c r="E36" s="216"/>
      <c r="F36" s="172"/>
      <c r="G36" s="101"/>
      <c r="H36" s="102"/>
      <c r="I36" s="103"/>
      <c r="J36" s="101"/>
      <c r="K36" s="102"/>
      <c r="L36" s="102"/>
      <c r="M36" s="103"/>
      <c r="N36" s="101"/>
      <c r="O36" s="102"/>
      <c r="P36" s="102"/>
      <c r="Q36" s="103"/>
      <c r="R36" s="101"/>
      <c r="S36" s="102"/>
      <c r="T36" s="102"/>
      <c r="U36" s="103"/>
      <c r="V36" s="101"/>
      <c r="W36" s="102"/>
      <c r="X36" s="102"/>
      <c r="Y36" s="103"/>
      <c r="Z36" s="101"/>
      <c r="AA36" s="102"/>
      <c r="AB36" s="102"/>
      <c r="AC36" s="103"/>
      <c r="AD36" s="101"/>
      <c r="AE36" s="102"/>
      <c r="AF36" s="102"/>
      <c r="AG36" s="103"/>
    </row>
    <row r="37" spans="1:33" s="64" customFormat="1" ht="128.25" customHeight="1">
      <c r="A37" s="40" t="s">
        <v>21</v>
      </c>
      <c r="B37" s="131" t="s">
        <v>78</v>
      </c>
      <c r="C37" s="30"/>
      <c r="D37" s="30"/>
      <c r="E37" s="44" t="s">
        <v>43</v>
      </c>
      <c r="F37" s="168">
        <f>G37+H37</f>
        <v>5000000</v>
      </c>
      <c r="G37" s="105">
        <f>O37+S37+W37</f>
        <v>1640000</v>
      </c>
      <c r="H37" s="34">
        <f>T37+X37</f>
        <v>3360000</v>
      </c>
      <c r="I37" s="35"/>
      <c r="J37" s="123"/>
      <c r="K37" s="33"/>
      <c r="L37" s="34"/>
      <c r="M37" s="35"/>
      <c r="N37" s="123">
        <v>200000</v>
      </c>
      <c r="O37" s="33">
        <v>200000</v>
      </c>
      <c r="P37" s="34"/>
      <c r="Q37" s="35"/>
      <c r="R37" s="123">
        <v>3229400</v>
      </c>
      <c r="S37" s="33">
        <f>R37*0.3</f>
        <v>968820</v>
      </c>
      <c r="T37" s="34">
        <f>R37*0.7</f>
        <v>2260580</v>
      </c>
      <c r="U37" s="35"/>
      <c r="V37" s="146">
        <v>1570600</v>
      </c>
      <c r="W37" s="33">
        <f>V37*0.3</f>
        <v>471180</v>
      </c>
      <c r="X37" s="34">
        <f>V37*0.7</f>
        <v>1099420</v>
      </c>
      <c r="Y37" s="35"/>
      <c r="Z37" s="123"/>
      <c r="AA37" s="33"/>
      <c r="AB37" s="34"/>
      <c r="AC37" s="35"/>
      <c r="AD37" s="123"/>
      <c r="AE37" s="33"/>
      <c r="AF37" s="34"/>
      <c r="AG37" s="35"/>
    </row>
    <row r="38" spans="1:33" s="64" customFormat="1" ht="65.25" customHeight="1">
      <c r="A38" s="28" t="s">
        <v>23</v>
      </c>
      <c r="B38" s="104" t="s">
        <v>80</v>
      </c>
      <c r="C38" s="30"/>
      <c r="D38" s="30"/>
      <c r="E38" s="44" t="s">
        <v>44</v>
      </c>
      <c r="F38" s="173">
        <f>G38+H38</f>
        <v>1859524</v>
      </c>
      <c r="G38" s="105">
        <f>K38+O38+S38</f>
        <v>1159524</v>
      </c>
      <c r="H38" s="106">
        <f>L38+P38+T38</f>
        <v>700000</v>
      </c>
      <c r="I38" s="107"/>
      <c r="J38" s="108">
        <v>449524</v>
      </c>
      <c r="K38" s="109">
        <v>449524</v>
      </c>
      <c r="L38" s="110"/>
      <c r="M38" s="111"/>
      <c r="N38" s="108">
        <v>410000</v>
      </c>
      <c r="O38" s="112">
        <f>N38</f>
        <v>410000</v>
      </c>
      <c r="P38" s="110"/>
      <c r="Q38" s="111"/>
      <c r="R38" s="108">
        <v>1000000</v>
      </c>
      <c r="S38" s="112">
        <f>R38*0.3</f>
        <v>300000</v>
      </c>
      <c r="T38" s="110">
        <f>R38*0.7</f>
        <v>700000</v>
      </c>
      <c r="U38" s="111"/>
      <c r="V38" s="108"/>
      <c r="W38" s="112"/>
      <c r="X38" s="106"/>
      <c r="Y38" s="111"/>
      <c r="Z38" s="108"/>
      <c r="AA38" s="112"/>
      <c r="AB38" s="106"/>
      <c r="AC38" s="111"/>
      <c r="AD38" s="108"/>
      <c r="AE38" s="112"/>
      <c r="AF38" s="110"/>
      <c r="AG38" s="113"/>
    </row>
    <row r="39" spans="1:33" s="64" customFormat="1" ht="79.5" customHeight="1">
      <c r="A39" s="28" t="s">
        <v>25</v>
      </c>
      <c r="B39" s="29" t="s">
        <v>81</v>
      </c>
      <c r="C39" s="30"/>
      <c r="D39" s="30"/>
      <c r="E39" s="114" t="s">
        <v>45</v>
      </c>
      <c r="F39" s="173">
        <f>J39+N39</f>
        <v>235000</v>
      </c>
      <c r="G39" s="115">
        <f>K39+O39</f>
        <v>235000</v>
      </c>
      <c r="H39" s="106"/>
      <c r="I39" s="111"/>
      <c r="J39" s="108">
        <v>15000</v>
      </c>
      <c r="K39" s="112">
        <v>15000</v>
      </c>
      <c r="L39" s="106"/>
      <c r="M39" s="111"/>
      <c r="N39" s="108">
        <v>220000</v>
      </c>
      <c r="O39" s="112">
        <f>N39</f>
        <v>220000</v>
      </c>
      <c r="P39" s="106"/>
      <c r="Q39" s="111"/>
      <c r="R39" s="108"/>
      <c r="S39" s="112"/>
      <c r="T39" s="106"/>
      <c r="U39" s="111"/>
      <c r="V39" s="108"/>
      <c r="W39" s="112"/>
      <c r="X39" s="106"/>
      <c r="Y39" s="111"/>
      <c r="Z39" s="108"/>
      <c r="AA39" s="112"/>
      <c r="AB39" s="106"/>
      <c r="AC39" s="111"/>
      <c r="AD39" s="108"/>
      <c r="AE39" s="112"/>
      <c r="AF39" s="106"/>
      <c r="AG39" s="113"/>
    </row>
    <row r="40" spans="1:33" s="26" customFormat="1" ht="85.5" customHeight="1">
      <c r="A40" s="156" t="s">
        <v>26</v>
      </c>
      <c r="B40" s="157" t="s">
        <v>76</v>
      </c>
      <c r="C40" s="158"/>
      <c r="D40" s="158"/>
      <c r="E40" s="159" t="s">
        <v>46</v>
      </c>
      <c r="F40" s="171">
        <f>G40+I40</f>
        <v>251220</v>
      </c>
      <c r="G40" s="60">
        <f>K40+O40+S40</f>
        <v>76220</v>
      </c>
      <c r="H40" s="46"/>
      <c r="I40" s="47">
        <f>M40+Q40+U40</f>
        <v>175000</v>
      </c>
      <c r="J40" s="48">
        <v>1220</v>
      </c>
      <c r="K40" s="160">
        <v>1220</v>
      </c>
      <c r="L40" s="161"/>
      <c r="M40" s="47"/>
      <c r="N40" s="48"/>
      <c r="O40" s="160"/>
      <c r="P40" s="161"/>
      <c r="Q40" s="47"/>
      <c r="R40" s="48">
        <v>250000</v>
      </c>
      <c r="S40" s="160">
        <f>R40*0.3</f>
        <v>75000</v>
      </c>
      <c r="T40" s="161"/>
      <c r="U40" s="47">
        <f>R40*0.7</f>
        <v>175000</v>
      </c>
      <c r="V40" s="162"/>
      <c r="W40" s="163"/>
      <c r="X40" s="164"/>
      <c r="Y40" s="165"/>
      <c r="Z40" s="162"/>
      <c r="AA40" s="163"/>
      <c r="AB40" s="164"/>
      <c r="AC40" s="165"/>
      <c r="AD40" s="162"/>
      <c r="AE40" s="163"/>
      <c r="AF40" s="164"/>
      <c r="AG40" s="113"/>
    </row>
    <row r="41" spans="1:33" s="64" customFormat="1" ht="85.5" customHeight="1">
      <c r="A41" s="166" t="s">
        <v>27</v>
      </c>
      <c r="B41" s="157" t="s">
        <v>85</v>
      </c>
      <c r="C41" s="158"/>
      <c r="D41" s="158"/>
      <c r="E41" s="159" t="s">
        <v>43</v>
      </c>
      <c r="F41" s="171">
        <f>G41+I41</f>
        <v>300000</v>
      </c>
      <c r="G41" s="60">
        <f>O41+S41</f>
        <v>157500</v>
      </c>
      <c r="H41" s="46"/>
      <c r="I41" s="47">
        <f>U41</f>
        <v>142500</v>
      </c>
      <c r="J41" s="48"/>
      <c r="K41" s="160"/>
      <c r="L41" s="161"/>
      <c r="M41" s="47"/>
      <c r="N41" s="130">
        <v>15000</v>
      </c>
      <c r="O41" s="160">
        <f>N41</f>
        <v>15000</v>
      </c>
      <c r="P41" s="161"/>
      <c r="Q41" s="47"/>
      <c r="R41" s="130">
        <f>285000</f>
        <v>285000</v>
      </c>
      <c r="S41" s="160">
        <f>R41*0.5</f>
        <v>142500</v>
      </c>
      <c r="T41" s="161"/>
      <c r="U41" s="47">
        <f>R41*0.5</f>
        <v>142500</v>
      </c>
      <c r="V41" s="162"/>
      <c r="W41" s="163"/>
      <c r="X41" s="164"/>
      <c r="Y41" s="165"/>
      <c r="Z41" s="162"/>
      <c r="AA41" s="163"/>
      <c r="AB41" s="164"/>
      <c r="AC41" s="165"/>
      <c r="AD41" s="162"/>
      <c r="AE41" s="163"/>
      <c r="AF41" s="164"/>
      <c r="AG41" s="113"/>
    </row>
    <row r="42" spans="1:33" s="26" customFormat="1" ht="90" customHeight="1">
      <c r="A42" s="166" t="s">
        <v>28</v>
      </c>
      <c r="B42" s="157" t="s">
        <v>77</v>
      </c>
      <c r="C42" s="158"/>
      <c r="D42" s="158"/>
      <c r="E42" s="44" t="s">
        <v>44</v>
      </c>
      <c r="F42" s="171">
        <f>G42+I42</f>
        <v>300000</v>
      </c>
      <c r="G42" s="60">
        <f>O42+S42</f>
        <v>157500</v>
      </c>
      <c r="H42" s="46"/>
      <c r="I42" s="47">
        <f>U42</f>
        <v>142500</v>
      </c>
      <c r="J42" s="162"/>
      <c r="K42" s="163"/>
      <c r="L42" s="164"/>
      <c r="M42" s="165"/>
      <c r="N42" s="273">
        <v>15000</v>
      </c>
      <c r="O42" s="112">
        <f>N42</f>
        <v>15000</v>
      </c>
      <c r="P42" s="274"/>
      <c r="Q42" s="165"/>
      <c r="R42" s="273">
        <v>285000</v>
      </c>
      <c r="S42" s="112">
        <f>R42*0.5</f>
        <v>142500</v>
      </c>
      <c r="T42" s="274"/>
      <c r="U42" s="165">
        <f>R42*0.5</f>
        <v>142500</v>
      </c>
      <c r="V42" s="162"/>
      <c r="W42" s="163"/>
      <c r="X42" s="164"/>
      <c r="Y42" s="165"/>
      <c r="Z42" s="162"/>
      <c r="AA42" s="163"/>
      <c r="AB42" s="164"/>
      <c r="AC42" s="165"/>
      <c r="AD42" s="162"/>
      <c r="AE42" s="163"/>
      <c r="AF42" s="164"/>
      <c r="AG42" s="113"/>
    </row>
    <row r="43" spans="1:33" s="25" customFormat="1" ht="53.25" customHeight="1">
      <c r="A43" s="219" t="s">
        <v>56</v>
      </c>
      <c r="B43" s="207"/>
      <c r="C43" s="207"/>
      <c r="D43" s="207"/>
      <c r="E43" s="208"/>
      <c r="F43" s="116"/>
      <c r="G43" s="117"/>
      <c r="H43" s="118"/>
      <c r="I43" s="119"/>
      <c r="J43" s="101"/>
      <c r="K43" s="120"/>
      <c r="L43" s="120"/>
      <c r="M43" s="121"/>
      <c r="N43" s="117"/>
      <c r="O43" s="120"/>
      <c r="P43" s="120"/>
      <c r="Q43" s="121"/>
      <c r="R43" s="101"/>
      <c r="S43" s="120"/>
      <c r="T43" s="122"/>
      <c r="U43" s="116"/>
      <c r="V43" s="117"/>
      <c r="W43" s="120"/>
      <c r="X43" s="122"/>
      <c r="Y43" s="121"/>
      <c r="Z43" s="117"/>
      <c r="AA43" s="120"/>
      <c r="AB43" s="122"/>
      <c r="AC43" s="121"/>
      <c r="AD43" s="117"/>
      <c r="AE43" s="120"/>
      <c r="AF43" s="122"/>
      <c r="AG43" s="121"/>
    </row>
    <row r="44" spans="1:33" s="64" customFormat="1" ht="142.5" customHeight="1">
      <c r="A44" s="40" t="s">
        <v>21</v>
      </c>
      <c r="B44" s="43" t="s">
        <v>54</v>
      </c>
      <c r="C44" s="30"/>
      <c r="D44" s="30"/>
      <c r="E44" s="44" t="s">
        <v>42</v>
      </c>
      <c r="F44" s="39">
        <f>R44+V44+N44</f>
        <v>1610000</v>
      </c>
      <c r="G44" s="60">
        <f>O44+S44+W44</f>
        <v>1610000</v>
      </c>
      <c r="H44" s="46"/>
      <c r="I44" s="47"/>
      <c r="J44" s="91"/>
      <c r="K44" s="98"/>
      <c r="L44" s="62"/>
      <c r="M44" s="35"/>
      <c r="N44" s="48">
        <v>10000</v>
      </c>
      <c r="O44" s="33">
        <f>N44</f>
        <v>10000</v>
      </c>
      <c r="P44" s="34"/>
      <c r="Q44" s="35"/>
      <c r="R44" s="123">
        <v>100000</v>
      </c>
      <c r="S44" s="94">
        <f>R44</f>
        <v>100000</v>
      </c>
      <c r="T44" s="34"/>
      <c r="U44" s="35"/>
      <c r="V44" s="48">
        <v>1500000</v>
      </c>
      <c r="W44" s="33">
        <f>V44</f>
        <v>1500000</v>
      </c>
      <c r="X44" s="34"/>
      <c r="Y44" s="35"/>
      <c r="Z44" s="48"/>
      <c r="AA44" s="33"/>
      <c r="AB44" s="34"/>
      <c r="AC44" s="35"/>
      <c r="AD44" s="48"/>
      <c r="AE44" s="33"/>
      <c r="AF44" s="34"/>
      <c r="AG44" s="35"/>
    </row>
    <row r="45" spans="1:33" s="26" customFormat="1" ht="138.75" customHeight="1">
      <c r="A45" s="28" t="s">
        <v>23</v>
      </c>
      <c r="B45" s="167" t="s">
        <v>72</v>
      </c>
      <c r="C45" s="30"/>
      <c r="D45" s="30"/>
      <c r="E45" s="44" t="s">
        <v>42</v>
      </c>
      <c r="F45" s="275">
        <f>G45+H45</f>
        <v>403860</v>
      </c>
      <c r="G45" s="60">
        <f>K45+O45+S45+W45</f>
        <v>74060</v>
      </c>
      <c r="H45" s="46">
        <f>L45+P45+T45+X45</f>
        <v>329800</v>
      </c>
      <c r="I45" s="47"/>
      <c r="J45" s="48">
        <v>15860</v>
      </c>
      <c r="K45" s="37">
        <v>15860</v>
      </c>
      <c r="L45" s="46"/>
      <c r="M45" s="35"/>
      <c r="N45" s="48"/>
      <c r="O45" s="33"/>
      <c r="P45" s="34"/>
      <c r="Q45" s="35"/>
      <c r="R45" s="48"/>
      <c r="S45" s="33"/>
      <c r="T45" s="34"/>
      <c r="U45" s="35"/>
      <c r="V45" s="48">
        <v>388000</v>
      </c>
      <c r="W45" s="33">
        <f>V45*0.15</f>
        <v>58200</v>
      </c>
      <c r="X45" s="34">
        <f>V45*0.85</f>
        <v>329800</v>
      </c>
      <c r="Y45" s="35"/>
      <c r="Z45" s="48"/>
      <c r="AA45" s="33"/>
      <c r="AB45" s="34"/>
      <c r="AC45" s="35"/>
      <c r="AD45" s="48"/>
      <c r="AE45" s="33"/>
      <c r="AF45" s="34"/>
      <c r="AG45" s="35"/>
    </row>
    <row r="46" spans="1:33" s="26" customFormat="1" ht="117.75" customHeight="1">
      <c r="A46" s="40" t="s">
        <v>25</v>
      </c>
      <c r="B46" s="43" t="s">
        <v>69</v>
      </c>
      <c r="C46" s="30"/>
      <c r="D46" s="30"/>
      <c r="E46" s="44" t="s">
        <v>46</v>
      </c>
      <c r="F46" s="168">
        <f>J46+N46+R46</f>
        <v>1234640</v>
      </c>
      <c r="G46" s="60">
        <f>F46*0.15</f>
        <v>185196</v>
      </c>
      <c r="H46" s="46">
        <f>F46*0.85</f>
        <v>1049444</v>
      </c>
      <c r="I46" s="47"/>
      <c r="J46" s="54">
        <v>2640</v>
      </c>
      <c r="K46" s="45">
        <f>J46*0.15</f>
        <v>396</v>
      </c>
      <c r="L46" s="34">
        <f>J46*0.85</f>
        <v>2244</v>
      </c>
      <c r="M46" s="35"/>
      <c r="N46" s="276">
        <v>20000</v>
      </c>
      <c r="O46" s="33">
        <f>N46*0.15</f>
        <v>3000</v>
      </c>
      <c r="P46" s="34">
        <f>N46*0.85</f>
        <v>17000</v>
      </c>
      <c r="Q46" s="35"/>
      <c r="R46" s="48">
        <v>1212000</v>
      </c>
      <c r="S46" s="33">
        <f>R46*0.15</f>
        <v>181800</v>
      </c>
      <c r="T46" s="34">
        <f>R46*0.85</f>
        <v>1030200</v>
      </c>
      <c r="U46" s="35"/>
      <c r="V46" s="48"/>
      <c r="W46" s="33"/>
      <c r="X46" s="34"/>
      <c r="Y46" s="35"/>
      <c r="Z46" s="48"/>
      <c r="AA46" s="33"/>
      <c r="AB46" s="34"/>
      <c r="AC46" s="35"/>
      <c r="AD46" s="48"/>
      <c r="AE46" s="33"/>
      <c r="AF46" s="34"/>
      <c r="AG46" s="35"/>
    </row>
    <row r="47" spans="1:33" s="138" customFormat="1" ht="27.75" customHeight="1">
      <c r="A47" s="211" t="s">
        <v>79</v>
      </c>
      <c r="B47" s="212"/>
      <c r="C47" s="212"/>
      <c r="D47" s="212"/>
      <c r="E47" s="213"/>
      <c r="F47" s="174"/>
      <c r="G47" s="134"/>
      <c r="H47" s="126"/>
      <c r="I47" s="127"/>
      <c r="J47" s="135"/>
      <c r="K47" s="136"/>
      <c r="L47" s="126"/>
      <c r="M47" s="127"/>
      <c r="N47" s="137"/>
      <c r="O47" s="126"/>
      <c r="P47" s="126"/>
      <c r="Q47" s="127"/>
      <c r="R47" s="134"/>
      <c r="S47" s="126"/>
      <c r="T47" s="126"/>
      <c r="U47" s="127"/>
      <c r="V47" s="134"/>
      <c r="W47" s="126"/>
      <c r="X47" s="126"/>
      <c r="Y47" s="127"/>
      <c r="Z47" s="134"/>
      <c r="AA47" s="126"/>
      <c r="AB47" s="126"/>
      <c r="AC47" s="127"/>
      <c r="AD47" s="134"/>
      <c r="AE47" s="126"/>
      <c r="AF47" s="126"/>
      <c r="AG47" s="127"/>
    </row>
    <row r="48" spans="1:33" s="26" customFormat="1" ht="116.25">
      <c r="A48" s="132" t="s">
        <v>21</v>
      </c>
      <c r="B48" s="139" t="s">
        <v>83</v>
      </c>
      <c r="C48" s="133"/>
      <c r="D48" s="133"/>
      <c r="E48" s="44" t="s">
        <v>46</v>
      </c>
      <c r="F48" s="39">
        <f>G48+H48</f>
        <v>10970000</v>
      </c>
      <c r="G48" s="60">
        <f>K48+O48+S48+W48+AA48+AE48</f>
        <v>6213500</v>
      </c>
      <c r="H48" s="46">
        <f>L48+P48+T48+X48+AB48+AF48</f>
        <v>4756500</v>
      </c>
      <c r="I48" s="47"/>
      <c r="J48" s="95"/>
      <c r="K48" s="45"/>
      <c r="L48" s="46"/>
      <c r="M48" s="47"/>
      <c r="N48" s="130">
        <f>1487000-30000</f>
        <v>1457000</v>
      </c>
      <c r="O48" s="37">
        <f>N48</f>
        <v>1457000</v>
      </c>
      <c r="P48" s="46"/>
      <c r="Q48" s="47"/>
      <c r="R48" s="48">
        <v>2378250</v>
      </c>
      <c r="S48" s="37">
        <f>R48*0.5</f>
        <v>1189125</v>
      </c>
      <c r="T48" s="46">
        <f>R48*0.5</f>
        <v>1189125</v>
      </c>
      <c r="U48" s="47"/>
      <c r="V48" s="48">
        <v>2378250</v>
      </c>
      <c r="W48" s="37">
        <f>V48*0.5</f>
        <v>1189125</v>
      </c>
      <c r="X48" s="46">
        <f>V48*0.5</f>
        <v>1189125</v>
      </c>
      <c r="Y48" s="47"/>
      <c r="Z48" s="48">
        <v>2378250</v>
      </c>
      <c r="AA48" s="37">
        <f>Z48*0.5</f>
        <v>1189125</v>
      </c>
      <c r="AB48" s="46">
        <f>Z48*0.5</f>
        <v>1189125</v>
      </c>
      <c r="AC48" s="47"/>
      <c r="AD48" s="48">
        <v>2378250</v>
      </c>
      <c r="AE48" s="37">
        <f>AD48*0.5</f>
        <v>1189125</v>
      </c>
      <c r="AF48" s="46">
        <f>AD48*0.5</f>
        <v>1189125</v>
      </c>
      <c r="AG48" s="47"/>
    </row>
    <row r="49" spans="1:33" s="15" customFormat="1" ht="30.75" customHeight="1">
      <c r="A49" s="206" t="s">
        <v>48</v>
      </c>
      <c r="B49" s="207"/>
      <c r="C49" s="207"/>
      <c r="D49" s="207"/>
      <c r="E49" s="208"/>
      <c r="F49" s="175"/>
      <c r="G49" s="117"/>
      <c r="H49" s="118"/>
      <c r="I49" s="119"/>
      <c r="J49" s="124"/>
      <c r="K49" s="125"/>
      <c r="L49" s="126"/>
      <c r="M49" s="127"/>
      <c r="N49" s="117"/>
      <c r="O49" s="126"/>
      <c r="P49" s="126"/>
      <c r="Q49" s="127"/>
      <c r="R49" s="117"/>
      <c r="S49" s="126"/>
      <c r="T49" s="126"/>
      <c r="U49" s="127"/>
      <c r="V49" s="117"/>
      <c r="W49" s="126"/>
      <c r="X49" s="126"/>
      <c r="Y49" s="127"/>
      <c r="Z49" s="117"/>
      <c r="AA49" s="126"/>
      <c r="AB49" s="126"/>
      <c r="AC49" s="127"/>
      <c r="AD49" s="117"/>
      <c r="AE49" s="126"/>
      <c r="AF49" s="126"/>
      <c r="AG49" s="127"/>
    </row>
    <row r="50" spans="1:33" s="64" customFormat="1" ht="117" customHeight="1">
      <c r="A50" s="128" t="s">
        <v>21</v>
      </c>
      <c r="B50" s="129" t="s">
        <v>55</v>
      </c>
      <c r="C50" s="30"/>
      <c r="D50" s="30"/>
      <c r="E50" s="44" t="s">
        <v>46</v>
      </c>
      <c r="F50" s="39">
        <f>J50+N50+R50+V50</f>
        <v>2883000</v>
      </c>
      <c r="G50" s="60">
        <f>F50</f>
        <v>2883000</v>
      </c>
      <c r="H50" s="46"/>
      <c r="I50" s="47"/>
      <c r="J50" s="130">
        <v>183000</v>
      </c>
      <c r="K50" s="33">
        <f>J50</f>
        <v>183000</v>
      </c>
      <c r="L50" s="46"/>
      <c r="M50" s="47"/>
      <c r="N50" s="48">
        <v>400000</v>
      </c>
      <c r="O50" s="37">
        <f>N50</f>
        <v>400000</v>
      </c>
      <c r="P50" s="46"/>
      <c r="Q50" s="47"/>
      <c r="R50" s="48">
        <v>1200000</v>
      </c>
      <c r="S50" s="37">
        <f>R50</f>
        <v>1200000</v>
      </c>
      <c r="T50" s="46"/>
      <c r="U50" s="47"/>
      <c r="V50" s="48">
        <v>1100000</v>
      </c>
      <c r="W50" s="37">
        <f>V50</f>
        <v>1100000</v>
      </c>
      <c r="X50" s="46"/>
      <c r="Y50" s="47"/>
      <c r="Z50" s="48"/>
      <c r="AA50" s="37"/>
      <c r="AB50" s="46"/>
      <c r="AC50" s="47"/>
      <c r="AD50" s="48"/>
      <c r="AE50" s="37"/>
      <c r="AF50" s="46"/>
      <c r="AG50" s="47"/>
    </row>
    <row r="51" spans="1:33" s="64" customFormat="1" ht="47.25" thickBot="1">
      <c r="A51" s="179">
        <v>2</v>
      </c>
      <c r="B51" s="180" t="s">
        <v>47</v>
      </c>
      <c r="C51" s="181"/>
      <c r="D51" s="181"/>
      <c r="E51" s="182" t="s">
        <v>46</v>
      </c>
      <c r="F51" s="39">
        <f>N51+R51+V51</f>
        <v>1500000</v>
      </c>
      <c r="G51" s="60">
        <f>F51</f>
        <v>1500000</v>
      </c>
      <c r="H51" s="46"/>
      <c r="I51" s="47"/>
      <c r="J51" s="48"/>
      <c r="K51" s="33"/>
      <c r="L51" s="34"/>
      <c r="M51" s="35"/>
      <c r="N51" s="48">
        <v>100000</v>
      </c>
      <c r="O51" s="33">
        <v>100000</v>
      </c>
      <c r="P51" s="34"/>
      <c r="Q51" s="35"/>
      <c r="R51" s="48">
        <v>750000</v>
      </c>
      <c r="S51" s="33">
        <v>750000</v>
      </c>
      <c r="T51" s="34"/>
      <c r="U51" s="35"/>
      <c r="V51" s="48">
        <v>650000</v>
      </c>
      <c r="W51" s="33">
        <f>V51</f>
        <v>650000</v>
      </c>
      <c r="X51" s="34"/>
      <c r="Y51" s="35"/>
      <c r="Z51" s="48"/>
      <c r="AA51" s="33"/>
      <c r="AB51" s="34"/>
      <c r="AC51" s="35"/>
      <c r="AD51" s="48"/>
      <c r="AE51" s="33"/>
      <c r="AF51" s="34"/>
      <c r="AG51" s="35"/>
    </row>
    <row r="52" spans="1:241" s="18" customFormat="1" ht="18.75" customHeight="1" thickBot="1">
      <c r="A52" s="204"/>
      <c r="B52" s="205"/>
      <c r="C52" s="176"/>
      <c r="D52" s="177"/>
      <c r="E52" s="178"/>
      <c r="F52" s="150"/>
      <c r="G52" s="56"/>
      <c r="H52" s="57"/>
      <c r="I52" s="58"/>
      <c r="J52" s="56"/>
      <c r="K52" s="57"/>
      <c r="L52" s="57"/>
      <c r="M52" s="58"/>
      <c r="N52" s="56"/>
      <c r="O52" s="57"/>
      <c r="P52" s="57"/>
      <c r="Q52" s="58"/>
      <c r="R52" s="56"/>
      <c r="S52" s="57"/>
      <c r="T52" s="57"/>
      <c r="U52" s="58"/>
      <c r="V52" s="56"/>
      <c r="W52" s="57"/>
      <c r="X52" s="57"/>
      <c r="Y52" s="58"/>
      <c r="Z52" s="56"/>
      <c r="AA52" s="57"/>
      <c r="AB52" s="57"/>
      <c r="AC52" s="58"/>
      <c r="AD52" s="56"/>
      <c r="AE52" s="57"/>
      <c r="AF52" s="57"/>
      <c r="AG52" s="58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</row>
    <row r="53" spans="1:33" s="145" customFormat="1" ht="18.75" customHeight="1">
      <c r="A53" s="140"/>
      <c r="B53" s="141"/>
      <c r="C53" s="142"/>
      <c r="D53" s="142"/>
      <c r="E53" s="143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</row>
    <row r="54" s="183" customFormat="1" ht="27.75" customHeight="1">
      <c r="A54" s="183" t="s">
        <v>82</v>
      </c>
    </row>
    <row r="55" s="252" customFormat="1" ht="23.25"/>
    <row r="56" spans="1:32" ht="15.75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ht="15.75">
      <c r="A57" s="21"/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15.75">
      <c r="A58" s="2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15.75">
      <c r="A59" s="21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15.75">
      <c r="A60" s="21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15.75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15.75">
      <c r="A62" s="21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15.75">
      <c r="A63" s="21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15.75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15.75">
      <c r="A65" s="21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15.75">
      <c r="A66" s="21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5.75">
      <c r="A67" s="21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15.75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15.75">
      <c r="A69" s="21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15.75">
      <c r="A70" s="21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15.75">
      <c r="A71" s="21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15.75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15.75">
      <c r="A73" s="21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15.75">
      <c r="A74" s="21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15.75">
      <c r="A75" s="21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15.75">
      <c r="A76" s="21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15.75">
      <c r="A77" s="21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15.75">
      <c r="A78" s="21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5.75">
      <c r="A79" s="21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15.75">
      <c r="A80" s="21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15.75">
      <c r="A81" s="21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15.75">
      <c r="A82" s="21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5.75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15.75">
      <c r="A84" s="21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15.75">
      <c r="A85" s="21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15.75">
      <c r="A86" s="21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15.75">
      <c r="A87" s="21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15.75">
      <c r="A88" s="21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5.75">
      <c r="A89" s="21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15.75">
      <c r="A90" s="21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5.75">
      <c r="A91" s="21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5.75">
      <c r="A92" s="21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5.75">
      <c r="A93" s="21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5.75">
      <c r="A94" s="21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5.75">
      <c r="A95" s="21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15.75">
      <c r="A96" s="21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5.75">
      <c r="A97" s="21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5.75">
      <c r="A98" s="21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5.75">
      <c r="A99" s="21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15.75">
      <c r="A100" s="21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5.75">
      <c r="A101" s="21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15.75">
      <c r="A102" s="21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5.75">
      <c r="A103" s="21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15.75">
      <c r="A104" s="21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5.75">
      <c r="A105" s="21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15.75">
      <c r="A106" s="21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15.75">
      <c r="A107" s="21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15.75">
      <c r="A108" s="21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15.75">
      <c r="A109" s="21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15.75">
      <c r="A110" s="21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15.75">
      <c r="A111" s="21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15.75">
      <c r="A112" s="21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15.75">
      <c r="A113" s="21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15.75">
      <c r="A114" s="21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15.75">
      <c r="A115" s="21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15.75">
      <c r="A116" s="21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5.75">
      <c r="A117" s="21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15.75">
      <c r="A118" s="21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5.75">
      <c r="A119" s="21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5.75">
      <c r="A120" s="21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5.75">
      <c r="A121" s="21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15.75">
      <c r="A122" s="21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5.75">
      <c r="A123" s="21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15.75">
      <c r="A124" s="21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5.75">
      <c r="A125" s="21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15.75">
      <c r="A126" s="21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5.75">
      <c r="A127" s="21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15.75">
      <c r="A128" s="21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15.75">
      <c r="A129" s="21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15.75">
      <c r="A130" s="21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15.75">
      <c r="A131" s="21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15.75">
      <c r="A132" s="21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15.75">
      <c r="A133" s="21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15.75">
      <c r="A134" s="21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15.75">
      <c r="A135" s="21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15.75">
      <c r="A136" s="21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15.75">
      <c r="A137" s="21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15.75">
      <c r="A138" s="21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.75">
      <c r="A139" s="21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15.75">
      <c r="A140" s="21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15.75">
      <c r="A141" s="21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15.75">
      <c r="A142" s="21"/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15.75">
      <c r="A143" s="21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15.75">
      <c r="A144" s="21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5.75">
      <c r="A145" s="21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15.75">
      <c r="A146" s="21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15.75">
      <c r="A147" s="21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15.75">
      <c r="A148" s="21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15.75">
      <c r="A149" s="21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15.75">
      <c r="A150" s="21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15.75">
      <c r="A151" s="21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5.75">
      <c r="A152" s="21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15.75">
      <c r="A153" s="21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15.75">
      <c r="A154" s="21"/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15.75">
      <c r="A155" s="21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15.75">
      <c r="A156" s="21"/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ht="15.75">
      <c r="A157" s="21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ht="15.75">
      <c r="A158" s="21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ht="15.75">
      <c r="A159" s="21"/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ht="15.75">
      <c r="A160" s="21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ht="15.75">
      <c r="A161" s="21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ht="15.75">
      <c r="A162" s="21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ht="15.75">
      <c r="A163" s="21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ht="15.75">
      <c r="A164" s="21"/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ht="15.75">
      <c r="A165" s="21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ht="15.75">
      <c r="A166" s="21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ht="15.75">
      <c r="A167" s="21"/>
      <c r="B167" s="22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ht="15.75">
      <c r="A168" s="21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ht="15.75">
      <c r="A169" s="21"/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ht="15.75">
      <c r="A170" s="21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ht="15.75">
      <c r="A171" s="21"/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</sheetData>
  <mergeCells count="57">
    <mergeCell ref="M13:M14"/>
    <mergeCell ref="Z13:Z14"/>
    <mergeCell ref="AB13:AB14"/>
    <mergeCell ref="S13:S14"/>
    <mergeCell ref="X13:X14"/>
    <mergeCell ref="AA13:AA14"/>
    <mergeCell ref="N13:N14"/>
    <mergeCell ref="O13:O14"/>
    <mergeCell ref="R12:U12"/>
    <mergeCell ref="T13:T14"/>
    <mergeCell ref="A55:IV55"/>
    <mergeCell ref="C12:C14"/>
    <mergeCell ref="F11:F14"/>
    <mergeCell ref="G11:I12"/>
    <mergeCell ref="J12:M12"/>
    <mergeCell ref="I13:I14"/>
    <mergeCell ref="V12:Y12"/>
    <mergeCell ref="P13:P14"/>
    <mergeCell ref="AE1:AF1"/>
    <mergeCell ref="AE2:AF2"/>
    <mergeCell ref="AE3:AG3"/>
    <mergeCell ref="AE4:AF4"/>
    <mergeCell ref="AE5:AG5"/>
    <mergeCell ref="A6:AC6"/>
    <mergeCell ref="AD12:AG12"/>
    <mergeCell ref="U13:U14"/>
    <mergeCell ref="R13:R14"/>
    <mergeCell ref="Z12:AC12"/>
    <mergeCell ref="J13:J14"/>
    <mergeCell ref="N12:Q12"/>
    <mergeCell ref="Q13:Q14"/>
    <mergeCell ref="L13:L14"/>
    <mergeCell ref="AG13:AG14"/>
    <mergeCell ref="Y13:Y14"/>
    <mergeCell ref="AD13:AD14"/>
    <mergeCell ref="AE13:AE14"/>
    <mergeCell ref="AC13:AC14"/>
    <mergeCell ref="A49:E49"/>
    <mergeCell ref="A9:A14"/>
    <mergeCell ref="A47:E47"/>
    <mergeCell ref="A36:E36"/>
    <mergeCell ref="D12:D14"/>
    <mergeCell ref="A43:E43"/>
    <mergeCell ref="A16:E16"/>
    <mergeCell ref="A17:E17"/>
    <mergeCell ref="B9:B14"/>
    <mergeCell ref="C9:D11"/>
    <mergeCell ref="A54:IV54"/>
    <mergeCell ref="E9:E14"/>
    <mergeCell ref="F9:Y10"/>
    <mergeCell ref="K13:K14"/>
    <mergeCell ref="W13:W14"/>
    <mergeCell ref="V13:V14"/>
    <mergeCell ref="G13:G14"/>
    <mergeCell ref="H13:H14"/>
    <mergeCell ref="AF13:AF14"/>
    <mergeCell ref="A52:B52"/>
  </mergeCells>
  <printOptions horizontalCentered="1"/>
  <pageMargins left="0" right="0" top="0.5905511811023623" bottom="0.7480314960629921" header="0.5118110236220472" footer="0.5118110236220472"/>
  <pageSetup fitToHeight="0" horizontalDpi="300" verticalDpi="300" orientation="landscape" paperSize="8" scale="32" r:id="rId1"/>
  <headerFooter alignWithMargins="0">
    <oddFooter>&amp;CStrona &amp;P z &amp;N</oddFooter>
  </headerFooter>
  <rowBreaks count="1" manualBreakCount="1">
    <brk id="55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asikora</dc:creator>
  <cp:keywords/>
  <dc:description/>
  <cp:lastModifiedBy>KG</cp:lastModifiedBy>
  <cp:lastPrinted>2009-09-10T06:17:06Z</cp:lastPrinted>
  <dcterms:created xsi:type="dcterms:W3CDTF">2004-10-15T16:50:08Z</dcterms:created>
  <dcterms:modified xsi:type="dcterms:W3CDTF">2009-09-10T06:48:40Z</dcterms:modified>
  <cp:category/>
  <cp:version/>
  <cp:contentType/>
  <cp:contentStatus/>
</cp:coreProperties>
</file>